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7755"/>
  </bookViews>
  <sheets>
    <sheet name="Floor_Plan" sheetId="1" r:id="rId1"/>
    <sheet name="Graphical_View" sheetId="5" r:id="rId2"/>
    <sheet name="List_View" sheetId="2" r:id="rId3"/>
    <sheet name="Database_View" sheetId="4" r:id="rId4"/>
  </sheets>
  <definedNames>
    <definedName name="_xlnm._FilterDatabase" localSheetId="3" hidden="1">Database_View!$A$1:$F$81</definedName>
    <definedName name="_xlnm.Print_Area" localSheetId="0">Floor_Plan!$A$1:$V$48</definedName>
    <definedName name="_xlnm.Print_Area" localSheetId="1">Graphical_View!$A$1:$BO$44</definedName>
    <definedName name="_xlnm.Print_Titles" localSheetId="3">Database_View!$1:$1</definedName>
    <definedName name="refListTable1">List_View!$D$5:$E$12</definedName>
    <definedName name="refListTable10">List_View!$P$16:$Q$23</definedName>
    <definedName name="refListTable2">List_View!$G$5:$H$12</definedName>
    <definedName name="refListTable3">List_View!$J$5:$K$12</definedName>
    <definedName name="refListTable4">List_View!$M$5:$N$12</definedName>
    <definedName name="refListTable5">List_View!$P$5:$Q$12</definedName>
    <definedName name="refListTable6">List_View!$D$16:$E$23</definedName>
    <definedName name="refListTable7">List_View!$G$16:$H$23</definedName>
    <definedName name="refListTable8">List_View!$J$16:$K$23</definedName>
    <definedName name="refListTable9">List_View!$M$16:$N$23</definedName>
    <definedName name="refTable1">Floor_Plan!$D$14:$D$21</definedName>
    <definedName name="refTable10">Floor_Plan!$D$31:$D$38</definedName>
    <definedName name="refTable2">Floor_Plan!$G$7:$G$14</definedName>
    <definedName name="refTable3">Floor_Plan!$J$14:$J$21</definedName>
    <definedName name="refTable4">Floor_Plan!$M$7:$M$14</definedName>
    <definedName name="refTable5">Floor_Plan!$P$14:$P$21</definedName>
    <definedName name="refTable6">Floor_Plan!$P$31:$P$38</definedName>
    <definedName name="refTable7">Floor_Plan!$M$39:$M$46</definedName>
    <definedName name="refTable8">Floor_Plan!$J$31:$J$38</definedName>
    <definedName name="refTable9">Floor_Plan!$G$39:$G$46</definedName>
  </definedNames>
  <calcPr calcId="125725"/>
</workbook>
</file>

<file path=xl/calcChain.xml><?xml version="1.0" encoding="utf-8"?>
<calcChain xmlns="http://schemas.openxmlformats.org/spreadsheetml/2006/main">
  <c r="O25" i="5"/>
  <c r="R25"/>
  <c r="U25"/>
  <c r="X25"/>
  <c r="BH38"/>
  <c r="BE38"/>
  <c r="BB38"/>
  <c r="AY38"/>
  <c r="BH32"/>
  <c r="BE32"/>
  <c r="BB32"/>
  <c r="AY32"/>
  <c r="AV31"/>
  <c r="AS31"/>
  <c r="AP31"/>
  <c r="AM31"/>
  <c r="AV25"/>
  <c r="AS25"/>
  <c r="AP25"/>
  <c r="AM25"/>
  <c r="AJ38"/>
  <c r="AG38"/>
  <c r="AD38"/>
  <c r="AA38"/>
  <c r="AJ32"/>
  <c r="AG32"/>
  <c r="AD32"/>
  <c r="AA32"/>
  <c r="X31"/>
  <c r="U31"/>
  <c r="R31"/>
  <c r="O31"/>
  <c r="L38"/>
  <c r="I38"/>
  <c r="F38"/>
  <c r="C38"/>
  <c r="L32"/>
  <c r="I32"/>
  <c r="F32"/>
  <c r="C32"/>
  <c r="BH12"/>
  <c r="BE12"/>
  <c r="BB12"/>
  <c r="AY12"/>
  <c r="BH6"/>
  <c r="BE6"/>
  <c r="BB6"/>
  <c r="AY6"/>
  <c r="AV19"/>
  <c r="AS19"/>
  <c r="AP19"/>
  <c r="AM19"/>
  <c r="AV13"/>
  <c r="AS13"/>
  <c r="AP13"/>
  <c r="AM13"/>
  <c r="AJ12"/>
  <c r="AG12"/>
  <c r="AD12"/>
  <c r="AA12"/>
  <c r="AJ6"/>
  <c r="AG6"/>
  <c r="AD6"/>
  <c r="AA6"/>
  <c r="X19"/>
  <c r="U19"/>
  <c r="R19"/>
  <c r="O19"/>
  <c r="X13"/>
  <c r="U13"/>
  <c r="R13"/>
  <c r="O13"/>
  <c r="C12"/>
  <c r="F12"/>
  <c r="I12"/>
  <c r="L12"/>
  <c r="L6"/>
  <c r="I6"/>
  <c r="F6"/>
  <c r="C6"/>
  <c r="P16" i="2"/>
  <c r="M16"/>
  <c r="J16"/>
  <c r="G16"/>
  <c r="D16"/>
  <c r="P5"/>
  <c r="M5"/>
  <c r="J5"/>
  <c r="G5"/>
  <c r="D5"/>
  <c r="C10" i="4"/>
  <c r="C18"/>
  <c r="C26"/>
  <c r="C34"/>
  <c r="C42"/>
  <c r="C50"/>
  <c r="C58"/>
  <c r="C66"/>
  <c r="C74"/>
  <c r="C2"/>
  <c r="P17" i="2"/>
  <c r="M17"/>
  <c r="J17"/>
  <c r="G17"/>
  <c r="D17"/>
  <c r="P6"/>
  <c r="M6"/>
  <c r="J6"/>
  <c r="G6"/>
  <c r="D12"/>
  <c r="C9" i="4"/>
  <c r="C17"/>
  <c r="C25"/>
  <c r="C33"/>
  <c r="C41"/>
  <c r="C49"/>
  <c r="C57"/>
  <c r="C65"/>
  <c r="C73"/>
  <c r="C81"/>
  <c r="P18" i="2"/>
  <c r="M18"/>
  <c r="J18"/>
  <c r="G18"/>
  <c r="D18"/>
  <c r="P7"/>
  <c r="M7"/>
  <c r="J7"/>
  <c r="G7"/>
  <c r="D11"/>
  <c r="C8" i="4"/>
  <c r="C16"/>
  <c r="C24"/>
  <c r="C32"/>
  <c r="C40"/>
  <c r="C48"/>
  <c r="C56"/>
  <c r="C64"/>
  <c r="C72"/>
  <c r="C80"/>
  <c r="P19" i="2"/>
  <c r="M19"/>
  <c r="J19"/>
  <c r="G19"/>
  <c r="D19"/>
  <c r="P8"/>
  <c r="M8"/>
  <c r="J8"/>
  <c r="G8"/>
  <c r="D10"/>
  <c r="C7" i="4"/>
  <c r="C15"/>
  <c r="C23"/>
  <c r="C31"/>
  <c r="C39"/>
  <c r="C47"/>
  <c r="C55"/>
  <c r="C63"/>
  <c r="C71"/>
  <c r="C79"/>
  <c r="P20" i="2"/>
  <c r="M20"/>
  <c r="J20"/>
  <c r="G20"/>
  <c r="D20"/>
  <c r="P9"/>
  <c r="M9"/>
  <c r="J9"/>
  <c r="G9"/>
  <c r="D9"/>
  <c r="C6" i="4"/>
  <c r="C14"/>
  <c r="C22"/>
  <c r="C30"/>
  <c r="C38"/>
  <c r="C46"/>
  <c r="C54"/>
  <c r="C62"/>
  <c r="C70"/>
  <c r="C78"/>
  <c r="P21" i="2"/>
  <c r="M21"/>
  <c r="J21"/>
  <c r="G21"/>
  <c r="D21"/>
  <c r="P10"/>
  <c r="M10"/>
  <c r="J10"/>
  <c r="G10"/>
  <c r="D8"/>
  <c r="C5" i="4"/>
  <c r="C13"/>
  <c r="C21"/>
  <c r="C29"/>
  <c r="C37"/>
  <c r="C45"/>
  <c r="C53"/>
  <c r="C61"/>
  <c r="C69"/>
  <c r="C77"/>
  <c r="P22" i="2"/>
  <c r="M22"/>
  <c r="J22"/>
  <c r="G22"/>
  <c r="D22"/>
  <c r="P11"/>
  <c r="M11"/>
  <c r="J11"/>
  <c r="G11"/>
  <c r="D7"/>
  <c r="C4" i="4"/>
  <c r="C12"/>
  <c r="C20"/>
  <c r="C28"/>
  <c r="C36"/>
  <c r="C44"/>
  <c r="C52"/>
  <c r="C60"/>
  <c r="C68"/>
  <c r="C76"/>
  <c r="P23" i="2"/>
  <c r="M23"/>
  <c r="J23"/>
  <c r="G23"/>
  <c r="D23"/>
  <c r="P12"/>
  <c r="M12"/>
  <c r="J12"/>
  <c r="G12"/>
  <c r="D6"/>
  <c r="C3" i="4"/>
  <c r="C11"/>
  <c r="C19"/>
  <c r="C27"/>
  <c r="C35"/>
  <c r="C43"/>
  <c r="C51"/>
  <c r="C59"/>
  <c r="C67"/>
  <c r="C75"/>
  <c r="E79" l="1"/>
  <c r="D79"/>
  <c r="F79"/>
  <c r="E75"/>
  <c r="D75"/>
  <c r="F75"/>
  <c r="E71"/>
  <c r="D71"/>
  <c r="F71"/>
  <c r="E67"/>
  <c r="D67"/>
  <c r="F67"/>
  <c r="E63"/>
  <c r="D63"/>
  <c r="F63"/>
  <c r="E59"/>
  <c r="D59"/>
  <c r="F59"/>
  <c r="E55"/>
  <c r="D55"/>
  <c r="F55"/>
  <c r="E51"/>
  <c r="D51"/>
  <c r="F51"/>
  <c r="E47"/>
  <c r="D47"/>
  <c r="F47"/>
  <c r="E43"/>
  <c r="D43"/>
  <c r="F43"/>
  <c r="E39"/>
  <c r="D39"/>
  <c r="F39"/>
  <c r="E35"/>
  <c r="D35"/>
  <c r="F35"/>
  <c r="E31"/>
  <c r="D31"/>
  <c r="F31"/>
  <c r="E27"/>
  <c r="D27"/>
  <c r="F27"/>
  <c r="E23"/>
  <c r="D23"/>
  <c r="F23"/>
  <c r="E19"/>
  <c r="D19"/>
  <c r="F19"/>
  <c r="E15"/>
  <c r="D15"/>
  <c r="F15"/>
  <c r="E11"/>
  <c r="D11"/>
  <c r="F11"/>
  <c r="E7"/>
  <c r="D7"/>
  <c r="F7"/>
  <c r="E3"/>
  <c r="D3"/>
  <c r="F3"/>
  <c r="D80"/>
  <c r="F80"/>
  <c r="E80"/>
  <c r="D76"/>
  <c r="F76"/>
  <c r="E76"/>
  <c r="D72"/>
  <c r="F72"/>
  <c r="E72"/>
  <c r="D68"/>
  <c r="F68"/>
  <c r="E68"/>
  <c r="D64"/>
  <c r="F64"/>
  <c r="E64"/>
  <c r="D60"/>
  <c r="F60"/>
  <c r="E60"/>
  <c r="D56"/>
  <c r="F56"/>
  <c r="E56"/>
  <c r="D52"/>
  <c r="F52"/>
  <c r="E52"/>
  <c r="D48"/>
  <c r="F48"/>
  <c r="E48"/>
  <c r="D44"/>
  <c r="F44"/>
  <c r="E44"/>
  <c r="D40"/>
  <c r="F40"/>
  <c r="E40"/>
  <c r="D36"/>
  <c r="F36"/>
  <c r="E36"/>
  <c r="D32"/>
  <c r="F32"/>
  <c r="E32"/>
  <c r="D28"/>
  <c r="F28"/>
  <c r="E28"/>
  <c r="D24"/>
  <c r="E24"/>
  <c r="F24"/>
  <c r="D20"/>
  <c r="E20"/>
  <c r="F20"/>
  <c r="D16"/>
  <c r="E16"/>
  <c r="F16"/>
  <c r="D12"/>
  <c r="F12"/>
  <c r="E12"/>
  <c r="D8"/>
  <c r="F8"/>
  <c r="E8"/>
  <c r="D4"/>
  <c r="F4"/>
  <c r="E4"/>
  <c r="F81"/>
  <c r="E81"/>
  <c r="D81"/>
  <c r="F77"/>
  <c r="E77"/>
  <c r="D77"/>
  <c r="F73"/>
  <c r="E73"/>
  <c r="D73"/>
  <c r="F69"/>
  <c r="E69"/>
  <c r="D69"/>
  <c r="F65"/>
  <c r="E65"/>
  <c r="D65"/>
  <c r="F61"/>
  <c r="E61"/>
  <c r="D61"/>
  <c r="F57"/>
  <c r="E57"/>
  <c r="D57"/>
  <c r="F53"/>
  <c r="E53"/>
  <c r="D53"/>
  <c r="F49"/>
  <c r="E49"/>
  <c r="D49"/>
  <c r="F45"/>
  <c r="E45"/>
  <c r="D45"/>
  <c r="F41"/>
  <c r="E41"/>
  <c r="D41"/>
  <c r="F37"/>
  <c r="E37"/>
  <c r="D37"/>
  <c r="F33"/>
  <c r="E33"/>
  <c r="D33"/>
  <c r="F29"/>
  <c r="E29"/>
  <c r="D29"/>
  <c r="F25"/>
  <c r="E25"/>
  <c r="D25"/>
  <c r="F21"/>
  <c r="E21"/>
  <c r="D21"/>
  <c r="F17"/>
  <c r="E17"/>
  <c r="D17"/>
  <c r="F13"/>
  <c r="E13"/>
  <c r="D13"/>
  <c r="F9"/>
  <c r="E9"/>
  <c r="D9"/>
  <c r="F5"/>
  <c r="E5"/>
  <c r="D5"/>
  <c r="E2"/>
  <c r="D2"/>
  <c r="F2"/>
  <c r="E78"/>
  <c r="D78"/>
  <c r="F78"/>
  <c r="E74"/>
  <c r="D74"/>
  <c r="F74"/>
  <c r="E70"/>
  <c r="D70"/>
  <c r="F70"/>
  <c r="E66"/>
  <c r="D66"/>
  <c r="F66"/>
  <c r="E62"/>
  <c r="D62"/>
  <c r="F62"/>
  <c r="E58"/>
  <c r="D58"/>
  <c r="F58"/>
  <c r="E54"/>
  <c r="D54"/>
  <c r="F54"/>
  <c r="E50"/>
  <c r="D50"/>
  <c r="F50"/>
  <c r="E46"/>
  <c r="D46"/>
  <c r="F46"/>
  <c r="E42"/>
  <c r="D42"/>
  <c r="F42"/>
  <c r="E38"/>
  <c r="D38"/>
  <c r="F38"/>
  <c r="E34"/>
  <c r="D34"/>
  <c r="F34"/>
  <c r="E30"/>
  <c r="D30"/>
  <c r="F30"/>
  <c r="E26"/>
  <c r="D26"/>
  <c r="F26"/>
  <c r="E22"/>
  <c r="D22"/>
  <c r="F22"/>
  <c r="E18"/>
  <c r="D18"/>
  <c r="F18"/>
  <c r="E14"/>
  <c r="D14"/>
  <c r="F14"/>
  <c r="F10"/>
  <c r="D10"/>
  <c r="E10"/>
  <c r="E6"/>
  <c r="D6"/>
  <c r="F6"/>
  <c r="G75"/>
  <c r="G67"/>
  <c r="G59"/>
  <c r="G51"/>
  <c r="G43"/>
  <c r="G35"/>
  <c r="G27"/>
  <c r="G19"/>
  <c r="G11"/>
  <c r="G3"/>
  <c r="G28"/>
  <c r="G8"/>
  <c r="G81"/>
  <c r="G73"/>
  <c r="G65"/>
  <c r="G57"/>
  <c r="G49"/>
  <c r="G41"/>
  <c r="G33"/>
  <c r="G25"/>
  <c r="G17"/>
  <c r="G9"/>
  <c r="G2"/>
  <c r="G74"/>
  <c r="G66"/>
  <c r="G58"/>
  <c r="G50"/>
  <c r="G34"/>
  <c r="G10"/>
  <c r="G72"/>
  <c r="G56"/>
  <c r="G48"/>
  <c r="G24"/>
  <c r="G79"/>
  <c r="G71"/>
  <c r="G63"/>
  <c r="G55"/>
  <c r="G47"/>
  <c r="G39"/>
  <c r="G31"/>
  <c r="G23"/>
  <c r="G15"/>
  <c r="G7"/>
  <c r="G40"/>
  <c r="G12"/>
  <c r="G4"/>
  <c r="G77"/>
  <c r="G69"/>
  <c r="G61"/>
  <c r="G53"/>
  <c r="G45"/>
  <c r="G37"/>
  <c r="G29"/>
  <c r="G21"/>
  <c r="G13"/>
  <c r="G5"/>
  <c r="G78"/>
  <c r="G70"/>
  <c r="G62"/>
  <c r="G54"/>
  <c r="G46"/>
  <c r="G38"/>
  <c r="G30"/>
  <c r="G22"/>
  <c r="G14"/>
  <c r="G6"/>
  <c r="G76"/>
  <c r="G68"/>
  <c r="G60"/>
  <c r="G52"/>
  <c r="G44"/>
  <c r="G32"/>
  <c r="G20"/>
  <c r="G42"/>
  <c r="G26"/>
  <c r="G18"/>
  <c r="G80"/>
  <c r="G64"/>
  <c r="G36"/>
  <c r="G16"/>
</calcChain>
</file>

<file path=xl/sharedStrings.xml><?xml version="1.0" encoding="utf-8"?>
<sst xmlns="http://schemas.openxmlformats.org/spreadsheetml/2006/main" count="79" uniqueCount="49">
  <si>
    <t>Seat #</t>
  </si>
  <si>
    <t>Guest Name</t>
  </si>
  <si>
    <t>Table #1 Info</t>
  </si>
  <si>
    <t>Table #2 Info</t>
  </si>
  <si>
    <t>Table #3 Info</t>
  </si>
  <si>
    <t>Table #4 Info</t>
  </si>
  <si>
    <t>Table #5 Info</t>
  </si>
  <si>
    <t>Table #6 Info</t>
  </si>
  <si>
    <t>Table #7 Info</t>
  </si>
  <si>
    <t>Table #8 Info</t>
  </si>
  <si>
    <t>Table #9 Info</t>
  </si>
  <si>
    <t>Table #10 Info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</si>
  <si>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</si>
  <si>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</si>
  <si>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</si>
  <si>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</si>
  <si>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</si>
  <si>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</si>
  <si>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</si>
  <si>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</si>
  <si>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</si>
  <si>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</si>
  <si>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#1</t>
  </si>
  <si>
    <t>Table #2</t>
  </si>
  <si>
    <t>Table #3</t>
  </si>
  <si>
    <t>Table #4</t>
  </si>
  <si>
    <t>Table #5</t>
  </si>
  <si>
    <t>Table_No</t>
  </si>
  <si>
    <t>Seat_No</t>
  </si>
  <si>
    <t>Full_Name</t>
  </si>
  <si>
    <t>First_Name</t>
  </si>
  <si>
    <t>Last_Name</t>
  </si>
  <si>
    <t>Middle</t>
  </si>
  <si>
    <t>Attended</t>
  </si>
  <si>
    <t>No</t>
  </si>
  <si>
    <t>Table #6</t>
  </si>
  <si>
    <t>Table #7</t>
  </si>
  <si>
    <t>Table #8</t>
  </si>
  <si>
    <t>Table #9</t>
  </si>
  <si>
    <t>Table #10</t>
  </si>
  <si>
    <t>Groom</t>
  </si>
  <si>
    <t>Bride</t>
  </si>
  <si>
    <t>Groomsmen</t>
  </si>
  <si>
    <t>Bridesmaids</t>
  </si>
  <si>
    <t>Main Table</t>
  </si>
  <si>
    <t>Bride's Name</t>
  </si>
  <si>
    <t>Groom's Name</t>
  </si>
  <si>
    <t>Wedding Floor Plan :: List View</t>
  </si>
  <si>
    <t>Use this page to update the attendance record for each guest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</si>
</sst>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0"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6"/>
      </right>
      <top/>
      <bottom style="thin">
        <color indexed="56"/>
      </bottom>
      <diagonal/>
    </border>
    <border>
      <left style="thin">
        <color indexed="55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5"/>
      </left>
      <right style="thin">
        <color indexed="56"/>
      </right>
      <top style="thin">
        <color indexed="56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6"/>
      </left>
      <right style="thin">
        <color indexed="55"/>
      </right>
      <top/>
      <bottom style="thin">
        <color indexed="56"/>
      </bottom>
      <diagonal/>
    </border>
    <border>
      <left style="thin">
        <color indexed="56"/>
      </left>
      <right style="thin">
        <color indexed="55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5"/>
      </right>
      <top style="thin">
        <color indexed="56"/>
      </top>
      <bottom style="thin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 style="thin">
        <color indexed="56"/>
      </right>
      <top style="thin">
        <color indexed="55"/>
      </top>
      <bottom style="thin">
        <color indexed="22"/>
      </bottom>
      <diagonal/>
    </border>
    <border>
      <left style="thin">
        <color indexed="56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2" fillId="3" borderId="0" xfId="0" applyFont="1" applyFill="1"/>
    <xf numFmtId="0" fontId="0" fillId="3" borderId="0" xfId="0" applyFont="1" applyFill="1"/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13" xfId="0" applyFont="1" applyFill="1" applyBorder="1"/>
    <xf numFmtId="0" fontId="7" fillId="6" borderId="14" xfId="0" applyFont="1" applyFill="1" applyBorder="1"/>
    <xf numFmtId="0" fontId="7" fillId="6" borderId="12" xfId="0" applyFont="1" applyFill="1" applyBorder="1"/>
    <xf numFmtId="0" fontId="2" fillId="3" borderId="0" xfId="0" applyFont="1" applyFill="1" applyBorder="1"/>
    <xf numFmtId="0" fontId="1" fillId="5" borderId="15" xfId="0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1" fillId="5" borderId="17" xfId="0" applyFont="1" applyFill="1" applyBorder="1" applyProtection="1">
      <protection locked="0"/>
    </xf>
    <xf numFmtId="0" fontId="8" fillId="3" borderId="0" xfId="0" applyFont="1" applyFill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0" xfId="0" applyFont="1" applyFill="1" applyBorder="1"/>
    <xf numFmtId="0" fontId="9" fillId="4" borderId="20" xfId="0" applyFont="1" applyFill="1" applyBorder="1"/>
    <xf numFmtId="0" fontId="9" fillId="4" borderId="21" xfId="0" applyFont="1" applyFill="1" applyBorder="1"/>
    <xf numFmtId="0" fontId="9" fillId="4" borderId="22" xfId="0" applyFont="1" applyFill="1" applyBorder="1"/>
    <xf numFmtId="0" fontId="9" fillId="4" borderId="23" xfId="0" applyFont="1" applyFill="1" applyBorder="1"/>
    <xf numFmtId="0" fontId="9" fillId="6" borderId="24" xfId="0" applyFont="1" applyFill="1" applyBorder="1"/>
    <xf numFmtId="0" fontId="9" fillId="6" borderId="18" xfId="0" applyFont="1" applyFill="1" applyBorder="1"/>
    <xf numFmtId="0" fontId="9" fillId="6" borderId="25" xfId="0" applyFont="1" applyFill="1" applyBorder="1"/>
    <xf numFmtId="0" fontId="9" fillId="2" borderId="1" xfId="0" applyFont="1" applyFill="1" applyBorder="1" applyAlignment="1">
      <alignment horizontal="center" vertical="center" textRotation="180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4" fontId="6" fillId="0" borderId="26" xfId="0" applyNumberFormat="1" applyFont="1" applyBorder="1" applyProtection="1">
      <protection hidden="1"/>
    </xf>
    <xf numFmtId="164" fontId="6" fillId="0" borderId="0" xfId="0" applyNumberFormat="1" applyFont="1" applyProtection="1">
      <protection hidden="1"/>
    </xf>
    <xf numFmtId="164" fontId="6" fillId="0" borderId="27" xfId="0" applyNumberFormat="1" applyFont="1" applyBorder="1" applyProtection="1">
      <protection hidden="1"/>
    </xf>
    <xf numFmtId="164" fontId="6" fillId="0" borderId="28" xfId="0" applyNumberFormat="1" applyFont="1" applyBorder="1" applyProtection="1">
      <protection hidden="1"/>
    </xf>
    <xf numFmtId="0" fontId="8" fillId="3" borderId="0" xfId="0" applyFont="1" applyFill="1" applyProtection="1"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6" fillId="2" borderId="30" xfId="0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Alignment="1" applyProtection="1">
      <alignment horizontal="center"/>
      <protection hidden="1"/>
    </xf>
    <xf numFmtId="0" fontId="7" fillId="6" borderId="32" xfId="0" applyFont="1" applyFill="1" applyBorder="1" applyProtection="1">
      <protection hidden="1"/>
    </xf>
    <xf numFmtId="0" fontId="7" fillId="2" borderId="33" xfId="0" applyFont="1" applyFill="1" applyBorder="1" applyAlignment="1" applyProtection="1">
      <alignment horizontal="left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6" fillId="0" borderId="35" xfId="0" applyNumberFormat="1" applyFont="1" applyBorder="1" applyAlignment="1" applyProtection="1">
      <alignment horizontal="center"/>
      <protection locked="0"/>
    </xf>
    <xf numFmtId="164" fontId="6" fillId="0" borderId="36" xfId="0" applyNumberFormat="1" applyFont="1" applyBorder="1" applyAlignment="1" applyProtection="1">
      <alignment horizontal="center"/>
      <protection locked="0"/>
    </xf>
    <xf numFmtId="164" fontId="6" fillId="0" borderId="37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" fillId="5" borderId="40" xfId="0" applyFont="1" applyFill="1" applyBorder="1" applyAlignment="1" applyProtection="1">
      <alignment horizontal="center" vertical="center" wrapText="1"/>
      <protection locked="0"/>
    </xf>
    <xf numFmtId="0" fontId="1" fillId="5" borderId="41" xfId="0" applyFon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164" fontId="9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25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center" vertical="center" textRotation="180"/>
    </xf>
    <xf numFmtId="0" fontId="9" fillId="2" borderId="43" xfId="0" applyFont="1" applyFill="1" applyBorder="1" applyAlignment="1">
      <alignment horizontal="center" vertical="center" textRotation="180"/>
    </xf>
    <xf numFmtId="0" fontId="9" fillId="2" borderId="44" xfId="0" applyFont="1" applyFill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B9CDE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E6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AEAEA"/>
      <rgbColor rgb="00339966"/>
      <rgbColor rgb="00003300"/>
      <rgbColor rgb="00333300"/>
      <rgbColor rgb="00993300"/>
      <rgbColor rgb="00993366"/>
      <rgbColor rgb="00DCE6F2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ist_View!A1"/><Relationship Id="rId2" Type="http://schemas.openxmlformats.org/officeDocument/2006/relationships/hyperlink" Target="#Graphical_View!A1"/><Relationship Id="rId1" Type="http://schemas.openxmlformats.org/officeDocument/2006/relationships/image" Target="../media/image1.emf"/><Relationship Id="rId4" Type="http://schemas.openxmlformats.org/officeDocument/2006/relationships/hyperlink" Target="#Database_View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List_View!A1"/><Relationship Id="rId2" Type="http://schemas.openxmlformats.org/officeDocument/2006/relationships/hyperlink" Target="#Floor_Plan!A1"/><Relationship Id="rId1" Type="http://schemas.openxmlformats.org/officeDocument/2006/relationships/image" Target="../media/image1.emf"/><Relationship Id="rId4" Type="http://schemas.openxmlformats.org/officeDocument/2006/relationships/hyperlink" Target="#Database_View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atabase_View!A1"/><Relationship Id="rId2" Type="http://schemas.openxmlformats.org/officeDocument/2006/relationships/hyperlink" Target="#Graphical_View!A1"/><Relationship Id="rId1" Type="http://schemas.openxmlformats.org/officeDocument/2006/relationships/hyperlink" Target="#Floor_Plan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List_View!A1"/><Relationship Id="rId2" Type="http://schemas.openxmlformats.org/officeDocument/2006/relationships/hyperlink" Target="#Graphical_View!A1"/><Relationship Id="rId1" Type="http://schemas.openxmlformats.org/officeDocument/2006/relationships/hyperlink" Target="#Floor_Pla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1</xdr:row>
      <xdr:rowOff>9525</xdr:rowOff>
    </xdr:from>
    <xdr:to>
      <xdr:col>3</xdr:col>
      <xdr:colOff>190500</xdr:colOff>
      <xdr:row>5</xdr:row>
      <xdr:rowOff>57150</xdr:rowOff>
    </xdr:to>
    <xdr:sp macro="" textlink="">
      <xdr:nvSpPr>
        <xdr:cNvPr id="2313" name="Freeform 1"/>
        <xdr:cNvSpPr>
          <a:spLocks/>
        </xdr:cNvSpPr>
      </xdr:nvSpPr>
      <xdr:spPr bwMode="auto">
        <a:xfrm>
          <a:off x="47625" y="66675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3</xdr:col>
      <xdr:colOff>209550</xdr:colOff>
      <xdr:row>1</xdr:row>
      <xdr:rowOff>0</xdr:rowOff>
    </xdr:from>
    <xdr:to>
      <xdr:col>6</xdr:col>
      <xdr:colOff>95250</xdr:colOff>
      <xdr:row>2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04850" y="57150"/>
          <a:ext cx="1638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</a:rPr>
            <a:t>Wedding Floor Plan :: Floor Plan View</a:t>
          </a:r>
        </a:p>
      </xdr:txBody>
    </xdr:sp>
    <xdr:clientData/>
  </xdr:twoCellAnchor>
  <xdr:twoCellAnchor editAs="absolute">
    <xdr:from>
      <xdr:col>18</xdr:col>
      <xdr:colOff>504825</xdr:colOff>
      <xdr:row>1</xdr:row>
      <xdr:rowOff>9525</xdr:rowOff>
    </xdr:from>
    <xdr:to>
      <xdr:col>21</xdr:col>
      <xdr:colOff>0</xdr:colOff>
      <xdr:row>5</xdr:row>
      <xdr:rowOff>57150</xdr:rowOff>
    </xdr:to>
    <xdr:sp macro="" textlink="">
      <xdr:nvSpPr>
        <xdr:cNvPr id="2315" name="Freeform 6"/>
        <xdr:cNvSpPr>
          <a:spLocks/>
        </xdr:cNvSpPr>
      </xdr:nvSpPr>
      <xdr:spPr bwMode="auto">
        <a:xfrm flipH="1">
          <a:off x="9382125" y="66675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1</xdr:col>
      <xdr:colOff>9525</xdr:colOff>
      <xdr:row>42</xdr:row>
      <xdr:rowOff>38100</xdr:rowOff>
    </xdr:from>
    <xdr:to>
      <xdr:col>3</xdr:col>
      <xdr:colOff>190500</xdr:colOff>
      <xdr:row>47</xdr:row>
      <xdr:rowOff>0</xdr:rowOff>
    </xdr:to>
    <xdr:sp macro="" textlink="">
      <xdr:nvSpPr>
        <xdr:cNvPr id="2316" name="Freeform 7"/>
        <xdr:cNvSpPr>
          <a:spLocks/>
        </xdr:cNvSpPr>
      </xdr:nvSpPr>
      <xdr:spPr bwMode="auto">
        <a:xfrm flipV="1">
          <a:off x="47625" y="6429375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18</xdr:col>
      <xdr:colOff>504825</xdr:colOff>
      <xdr:row>42</xdr:row>
      <xdr:rowOff>38100</xdr:rowOff>
    </xdr:from>
    <xdr:to>
      <xdr:col>21</xdr:col>
      <xdr:colOff>0</xdr:colOff>
      <xdr:row>47</xdr:row>
      <xdr:rowOff>0</xdr:rowOff>
    </xdr:to>
    <xdr:sp macro="" textlink="">
      <xdr:nvSpPr>
        <xdr:cNvPr id="2317" name="Freeform 8"/>
        <xdr:cNvSpPr>
          <a:spLocks/>
        </xdr:cNvSpPr>
      </xdr:nvSpPr>
      <xdr:spPr bwMode="auto">
        <a:xfrm flipH="1" flipV="1">
          <a:off x="9382125" y="6429375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3</xdr:col>
      <xdr:colOff>209550</xdr:colOff>
      <xdr:row>2</xdr:row>
      <xdr:rowOff>28575</xdr:rowOff>
    </xdr:from>
    <xdr:to>
      <xdr:col>6</xdr:col>
      <xdr:colOff>1057275</xdr:colOff>
      <xdr:row>3</xdr:row>
      <xdr:rowOff>19050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704850" y="228600"/>
          <a:ext cx="260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Enter the names of the guests in the boxes below:</a:t>
          </a:r>
        </a:p>
      </xdr:txBody>
    </xdr:sp>
    <xdr:clientData fPrintsWithSheet="0"/>
  </xdr:twoCellAnchor>
  <xdr:twoCellAnchor editAs="absolute">
    <xdr:from>
      <xdr:col>3</xdr:col>
      <xdr:colOff>0</xdr:colOff>
      <xdr:row>6</xdr:row>
      <xdr:rowOff>0</xdr:rowOff>
    </xdr:from>
    <xdr:to>
      <xdr:col>3</xdr:col>
      <xdr:colOff>904875</xdr:colOff>
      <xdr:row>10</xdr:row>
      <xdr:rowOff>57150</xdr:rowOff>
    </xdr:to>
    <xdr:grpSp>
      <xdr:nvGrpSpPr>
        <xdr:cNvPr id="2319" name="Group 21"/>
        <xdr:cNvGrpSpPr>
          <a:grpSpLocks/>
        </xdr:cNvGrpSpPr>
      </xdr:nvGrpSpPr>
      <xdr:grpSpPr bwMode="auto">
        <a:xfrm>
          <a:off x="495300" y="809625"/>
          <a:ext cx="904875" cy="666750"/>
          <a:chOff x="199" y="303"/>
          <a:chExt cx="95" cy="70"/>
        </a:xfrm>
      </xdr:grpSpPr>
      <xdr:grpSp>
        <xdr:nvGrpSpPr>
          <xdr:cNvPr id="2432" name="Group 15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439" name="Rectangle 10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40" name="Rectangle 11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41" name="Rectangle 12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42" name="Rectangle 13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433" name="Rectangle 14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434" name="Group 16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435" name="Rectangle 17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36" name="Rectangle 18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37" name="Rectangle 19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38" name="Rectangle 20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8</xdr:col>
      <xdr:colOff>352425</xdr:colOff>
      <xdr:row>6</xdr:row>
      <xdr:rowOff>0</xdr:rowOff>
    </xdr:from>
    <xdr:to>
      <xdr:col>9</xdr:col>
      <xdr:colOff>876300</xdr:colOff>
      <xdr:row>10</xdr:row>
      <xdr:rowOff>57150</xdr:rowOff>
    </xdr:to>
    <xdr:grpSp>
      <xdr:nvGrpSpPr>
        <xdr:cNvPr id="2320" name="Group 22"/>
        <xdr:cNvGrpSpPr>
          <a:grpSpLocks/>
        </xdr:cNvGrpSpPr>
      </xdr:nvGrpSpPr>
      <xdr:grpSpPr bwMode="auto">
        <a:xfrm>
          <a:off x="3971925" y="809625"/>
          <a:ext cx="904875" cy="666750"/>
          <a:chOff x="199" y="303"/>
          <a:chExt cx="95" cy="70"/>
        </a:xfrm>
      </xdr:grpSpPr>
      <xdr:grpSp>
        <xdr:nvGrpSpPr>
          <xdr:cNvPr id="2421" name="Group 23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428" name="Rectangle 24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29" name="Rectangle 25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30" name="Rectangle 26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31" name="Rectangle 27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422" name="Rectangle 28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423" name="Group 29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424" name="Rectangle 30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25" name="Rectangle 31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26" name="Rectangle 32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27" name="Rectangle 33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14</xdr:col>
      <xdr:colOff>342900</xdr:colOff>
      <xdr:row>6</xdr:row>
      <xdr:rowOff>0</xdr:rowOff>
    </xdr:from>
    <xdr:to>
      <xdr:col>15</xdr:col>
      <xdr:colOff>866775</xdr:colOff>
      <xdr:row>10</xdr:row>
      <xdr:rowOff>57150</xdr:rowOff>
    </xdr:to>
    <xdr:grpSp>
      <xdr:nvGrpSpPr>
        <xdr:cNvPr id="2321" name="Group 34"/>
        <xdr:cNvGrpSpPr>
          <a:grpSpLocks/>
        </xdr:cNvGrpSpPr>
      </xdr:nvGrpSpPr>
      <xdr:grpSpPr bwMode="auto">
        <a:xfrm>
          <a:off x="7467600" y="809625"/>
          <a:ext cx="904875" cy="666750"/>
          <a:chOff x="199" y="303"/>
          <a:chExt cx="95" cy="70"/>
        </a:xfrm>
      </xdr:grpSpPr>
      <xdr:grpSp>
        <xdr:nvGrpSpPr>
          <xdr:cNvPr id="2410" name="Group 35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417" name="Rectangle 36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18" name="Rectangle 37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19" name="Rectangle 38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20" name="Rectangle 39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411" name="Rectangle 40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412" name="Group 41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413" name="Rectangle 42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14" name="Rectangle 43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15" name="Rectangle 44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16" name="Rectangle 45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5</xdr:col>
      <xdr:colOff>323850</xdr:colOff>
      <xdr:row>14</xdr:row>
      <xdr:rowOff>85725</xdr:rowOff>
    </xdr:from>
    <xdr:to>
      <xdr:col>6</xdr:col>
      <xdr:colOff>847725</xdr:colOff>
      <xdr:row>18</xdr:row>
      <xdr:rowOff>142875</xdr:rowOff>
    </xdr:to>
    <xdr:grpSp>
      <xdr:nvGrpSpPr>
        <xdr:cNvPr id="2322" name="Group 46"/>
        <xdr:cNvGrpSpPr>
          <a:grpSpLocks/>
        </xdr:cNvGrpSpPr>
      </xdr:nvGrpSpPr>
      <xdr:grpSpPr bwMode="auto">
        <a:xfrm>
          <a:off x="2190750" y="2114550"/>
          <a:ext cx="904875" cy="666750"/>
          <a:chOff x="199" y="303"/>
          <a:chExt cx="95" cy="70"/>
        </a:xfrm>
      </xdr:grpSpPr>
      <xdr:grpSp>
        <xdr:nvGrpSpPr>
          <xdr:cNvPr id="2399" name="Group 47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406" name="Rectangle 48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07" name="Rectangle 49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08" name="Rectangle 50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09" name="Rectangle 51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400" name="Rectangle 52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401" name="Group 53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402" name="Rectangle 54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03" name="Rectangle 55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04" name="Rectangle 56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405" name="Rectangle 57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11</xdr:col>
      <xdr:colOff>361950</xdr:colOff>
      <xdr:row>14</xdr:row>
      <xdr:rowOff>85725</xdr:rowOff>
    </xdr:from>
    <xdr:to>
      <xdr:col>12</xdr:col>
      <xdr:colOff>885825</xdr:colOff>
      <xdr:row>18</xdr:row>
      <xdr:rowOff>142875</xdr:rowOff>
    </xdr:to>
    <xdr:grpSp>
      <xdr:nvGrpSpPr>
        <xdr:cNvPr id="2323" name="Group 58"/>
        <xdr:cNvGrpSpPr>
          <a:grpSpLocks/>
        </xdr:cNvGrpSpPr>
      </xdr:nvGrpSpPr>
      <xdr:grpSpPr bwMode="auto">
        <a:xfrm>
          <a:off x="5734050" y="2114550"/>
          <a:ext cx="904875" cy="666750"/>
          <a:chOff x="199" y="303"/>
          <a:chExt cx="95" cy="70"/>
        </a:xfrm>
      </xdr:grpSpPr>
      <xdr:grpSp>
        <xdr:nvGrpSpPr>
          <xdr:cNvPr id="2388" name="Group 59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395" name="Rectangle 60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96" name="Rectangle 61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97" name="Rectangle 62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98" name="Rectangle 63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89" name="Rectangle 64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390" name="Group 65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391" name="Rectangle 66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92" name="Rectangle 67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93" name="Rectangle 68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94" name="Rectangle 69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5</xdr:col>
      <xdr:colOff>323850</xdr:colOff>
      <xdr:row>31</xdr:row>
      <xdr:rowOff>0</xdr:rowOff>
    </xdr:from>
    <xdr:to>
      <xdr:col>6</xdr:col>
      <xdr:colOff>847725</xdr:colOff>
      <xdr:row>35</xdr:row>
      <xdr:rowOff>57150</xdr:rowOff>
    </xdr:to>
    <xdr:grpSp>
      <xdr:nvGrpSpPr>
        <xdr:cNvPr id="2324" name="Group 70"/>
        <xdr:cNvGrpSpPr>
          <a:grpSpLocks/>
        </xdr:cNvGrpSpPr>
      </xdr:nvGrpSpPr>
      <xdr:grpSpPr bwMode="auto">
        <a:xfrm>
          <a:off x="2190750" y="4714875"/>
          <a:ext cx="904875" cy="666750"/>
          <a:chOff x="199" y="303"/>
          <a:chExt cx="95" cy="70"/>
        </a:xfrm>
      </xdr:grpSpPr>
      <xdr:grpSp>
        <xdr:nvGrpSpPr>
          <xdr:cNvPr id="2377" name="Group 71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384" name="Rectangle 72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85" name="Rectangle 73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86" name="Rectangle 74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87" name="Rectangle 75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78" name="Rectangle 76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379" name="Group 77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380" name="Rectangle 78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81" name="Rectangle 79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82" name="Rectangle 80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83" name="Rectangle 81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11</xdr:col>
      <xdr:colOff>361950</xdr:colOff>
      <xdr:row>31</xdr:row>
      <xdr:rowOff>0</xdr:rowOff>
    </xdr:from>
    <xdr:to>
      <xdr:col>12</xdr:col>
      <xdr:colOff>885825</xdr:colOff>
      <xdr:row>35</xdr:row>
      <xdr:rowOff>57150</xdr:rowOff>
    </xdr:to>
    <xdr:grpSp>
      <xdr:nvGrpSpPr>
        <xdr:cNvPr id="2325" name="Group 82"/>
        <xdr:cNvGrpSpPr>
          <a:grpSpLocks/>
        </xdr:cNvGrpSpPr>
      </xdr:nvGrpSpPr>
      <xdr:grpSpPr bwMode="auto">
        <a:xfrm>
          <a:off x="5734050" y="4714875"/>
          <a:ext cx="904875" cy="666750"/>
          <a:chOff x="199" y="303"/>
          <a:chExt cx="95" cy="70"/>
        </a:xfrm>
      </xdr:grpSpPr>
      <xdr:grpSp>
        <xdr:nvGrpSpPr>
          <xdr:cNvPr id="2366" name="Group 83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373" name="Rectangle 84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74" name="Rectangle 85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75" name="Rectangle 86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76" name="Rectangle 87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67" name="Rectangle 88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368" name="Group 89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369" name="Rectangle 90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70" name="Rectangle 91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71" name="Rectangle 92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72" name="Rectangle 93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3</xdr:col>
      <xdr:colOff>0</xdr:colOff>
      <xdr:row>38</xdr:row>
      <xdr:rowOff>76200</xdr:rowOff>
    </xdr:from>
    <xdr:to>
      <xdr:col>3</xdr:col>
      <xdr:colOff>904875</xdr:colOff>
      <xdr:row>42</xdr:row>
      <xdr:rowOff>133350</xdr:rowOff>
    </xdr:to>
    <xdr:grpSp>
      <xdr:nvGrpSpPr>
        <xdr:cNvPr id="2326" name="Group 94"/>
        <xdr:cNvGrpSpPr>
          <a:grpSpLocks/>
        </xdr:cNvGrpSpPr>
      </xdr:nvGrpSpPr>
      <xdr:grpSpPr bwMode="auto">
        <a:xfrm>
          <a:off x="495300" y="5857875"/>
          <a:ext cx="904875" cy="666750"/>
          <a:chOff x="199" y="303"/>
          <a:chExt cx="95" cy="70"/>
        </a:xfrm>
      </xdr:grpSpPr>
      <xdr:grpSp>
        <xdr:nvGrpSpPr>
          <xdr:cNvPr id="2355" name="Group 95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362" name="Rectangle 96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63" name="Rectangle 97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64" name="Rectangle 98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65" name="Rectangle 99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56" name="Rectangle 100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357" name="Group 101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358" name="Rectangle 102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59" name="Rectangle 103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60" name="Rectangle 104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61" name="Rectangle 105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8</xdr:col>
      <xdr:colOff>352425</xdr:colOff>
      <xdr:row>38</xdr:row>
      <xdr:rowOff>76200</xdr:rowOff>
    </xdr:from>
    <xdr:to>
      <xdr:col>9</xdr:col>
      <xdr:colOff>876300</xdr:colOff>
      <xdr:row>42</xdr:row>
      <xdr:rowOff>133350</xdr:rowOff>
    </xdr:to>
    <xdr:grpSp>
      <xdr:nvGrpSpPr>
        <xdr:cNvPr id="2327" name="Group 106"/>
        <xdr:cNvGrpSpPr>
          <a:grpSpLocks/>
        </xdr:cNvGrpSpPr>
      </xdr:nvGrpSpPr>
      <xdr:grpSpPr bwMode="auto">
        <a:xfrm>
          <a:off x="3971925" y="5857875"/>
          <a:ext cx="904875" cy="666750"/>
          <a:chOff x="199" y="303"/>
          <a:chExt cx="95" cy="70"/>
        </a:xfrm>
      </xdr:grpSpPr>
      <xdr:grpSp>
        <xdr:nvGrpSpPr>
          <xdr:cNvPr id="2344" name="Group 107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351" name="Rectangle 108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52" name="Rectangle 109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53" name="Rectangle 110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54" name="Rectangle 111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45" name="Rectangle 112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346" name="Group 113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347" name="Rectangle 114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48" name="Rectangle 115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49" name="Rectangle 116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50" name="Rectangle 117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14</xdr:col>
      <xdr:colOff>342900</xdr:colOff>
      <xdr:row>38</xdr:row>
      <xdr:rowOff>76200</xdr:rowOff>
    </xdr:from>
    <xdr:to>
      <xdr:col>15</xdr:col>
      <xdr:colOff>866775</xdr:colOff>
      <xdr:row>42</xdr:row>
      <xdr:rowOff>133350</xdr:rowOff>
    </xdr:to>
    <xdr:grpSp>
      <xdr:nvGrpSpPr>
        <xdr:cNvPr id="2328" name="Group 118"/>
        <xdr:cNvGrpSpPr>
          <a:grpSpLocks/>
        </xdr:cNvGrpSpPr>
      </xdr:nvGrpSpPr>
      <xdr:grpSpPr bwMode="auto">
        <a:xfrm>
          <a:off x="7467600" y="5857875"/>
          <a:ext cx="904875" cy="666750"/>
          <a:chOff x="199" y="303"/>
          <a:chExt cx="95" cy="70"/>
        </a:xfrm>
      </xdr:grpSpPr>
      <xdr:grpSp>
        <xdr:nvGrpSpPr>
          <xdr:cNvPr id="2333" name="Group 119"/>
          <xdr:cNvGrpSpPr>
            <a:grpSpLocks/>
          </xdr:cNvGrpSpPr>
        </xdr:nvGrpSpPr>
        <xdr:grpSpPr bwMode="auto">
          <a:xfrm>
            <a:off x="199" y="303"/>
            <a:ext cx="95" cy="16"/>
            <a:chOff x="199" y="303"/>
            <a:chExt cx="95" cy="16"/>
          </a:xfrm>
        </xdr:grpSpPr>
        <xdr:sp macro="" textlink="">
          <xdr:nvSpPr>
            <xdr:cNvPr id="2340" name="Rectangle 120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41" name="Rectangle 121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42" name="Rectangle 122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43" name="Rectangle 123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334" name="Rectangle 124"/>
          <xdr:cNvSpPr>
            <a:spLocks noChangeArrowheads="1"/>
          </xdr:cNvSpPr>
        </xdr:nvSpPr>
        <xdr:spPr bwMode="auto">
          <a:xfrm>
            <a:off x="202" y="325"/>
            <a:ext cx="88" cy="26"/>
          </a:xfrm>
          <a:prstGeom prst="rect">
            <a:avLst/>
          </a:prstGeom>
          <a:solidFill>
            <a:srgbClr val="B9CDE5"/>
          </a:solidFill>
          <a:ln w="9525">
            <a:solidFill>
              <a:srgbClr val="8CB4E3"/>
            </a:solidFill>
            <a:miter lim="800000"/>
            <a:headEnd/>
            <a:tailEnd/>
          </a:ln>
        </xdr:spPr>
      </xdr:sp>
      <xdr:grpSp>
        <xdr:nvGrpSpPr>
          <xdr:cNvPr id="2335" name="Group 125"/>
          <xdr:cNvGrpSpPr>
            <a:grpSpLocks/>
          </xdr:cNvGrpSpPr>
        </xdr:nvGrpSpPr>
        <xdr:grpSpPr bwMode="auto">
          <a:xfrm>
            <a:off x="199" y="357"/>
            <a:ext cx="95" cy="16"/>
            <a:chOff x="199" y="303"/>
            <a:chExt cx="95" cy="16"/>
          </a:xfrm>
        </xdr:grpSpPr>
        <xdr:sp macro="" textlink="">
          <xdr:nvSpPr>
            <xdr:cNvPr id="2336" name="Rectangle 126"/>
            <xdr:cNvSpPr>
              <a:spLocks noChangeArrowheads="1"/>
            </xdr:cNvSpPr>
          </xdr:nvSpPr>
          <xdr:spPr bwMode="auto">
            <a:xfrm>
              <a:off x="199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37" name="Rectangle 127"/>
            <xdr:cNvSpPr>
              <a:spLocks noChangeArrowheads="1"/>
            </xdr:cNvSpPr>
          </xdr:nvSpPr>
          <xdr:spPr bwMode="auto">
            <a:xfrm>
              <a:off x="225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38" name="Rectangle 128"/>
            <xdr:cNvSpPr>
              <a:spLocks noChangeArrowheads="1"/>
            </xdr:cNvSpPr>
          </xdr:nvSpPr>
          <xdr:spPr bwMode="auto">
            <a:xfrm>
              <a:off x="251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  <xdr:sp macro="" textlink="">
          <xdr:nvSpPr>
            <xdr:cNvPr id="2339" name="Rectangle 129"/>
            <xdr:cNvSpPr>
              <a:spLocks noChangeArrowheads="1"/>
            </xdr:cNvSpPr>
          </xdr:nvSpPr>
          <xdr:spPr bwMode="auto">
            <a:xfrm>
              <a:off x="278" y="303"/>
              <a:ext cx="16" cy="16"/>
            </a:xfrm>
            <a:prstGeom prst="rect">
              <a:avLst/>
            </a:prstGeom>
            <a:solidFill>
              <a:srgbClr val="B9CDE5"/>
            </a:solidFill>
            <a:ln w="9525">
              <a:solidFill>
                <a:srgbClr val="8CB4E3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absolute">
    <xdr:from>
      <xdr:col>3</xdr:col>
      <xdr:colOff>19050</xdr:colOff>
      <xdr:row>23</xdr:row>
      <xdr:rowOff>85725</xdr:rowOff>
    </xdr:from>
    <xdr:to>
      <xdr:col>9</xdr:col>
      <xdr:colOff>609600</xdr:colOff>
      <xdr:row>25</xdr:row>
      <xdr:rowOff>123825</xdr:rowOff>
    </xdr:to>
    <xdr:pic>
      <xdr:nvPicPr>
        <xdr:cNvPr id="232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3409950"/>
          <a:ext cx="4095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104775</xdr:colOff>
      <xdr:row>25</xdr:row>
      <xdr:rowOff>142875</xdr:rowOff>
    </xdr:from>
    <xdr:to>
      <xdr:col>3</xdr:col>
      <xdr:colOff>904875</xdr:colOff>
      <xdr:row>26</xdr:row>
      <xdr:rowOff>152400</xdr:rowOff>
    </xdr:to>
    <xdr:sp macro="" textlink="">
      <xdr:nvSpPr>
        <xdr:cNvPr id="2180" name="Text Box 132">
          <a:hlinkClick xmlns:r="http://schemas.openxmlformats.org/officeDocument/2006/relationships" r:id="rId2" tooltip="View guests in their seating positions"/>
        </xdr:cNvPr>
        <xdr:cNvSpPr txBox="1">
          <a:spLocks noChangeArrowheads="1"/>
        </xdr:cNvSpPr>
      </xdr:nvSpPr>
      <xdr:spPr bwMode="auto">
        <a:xfrm>
          <a:off x="600075" y="3867150"/>
          <a:ext cx="800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Graphical View</a:t>
          </a:r>
        </a:p>
      </xdr:txBody>
    </xdr:sp>
    <xdr:clientData fPrintsWithSheet="0"/>
  </xdr:twoCellAnchor>
  <xdr:twoCellAnchor editAs="absolute">
    <xdr:from>
      <xdr:col>3</xdr:col>
      <xdr:colOff>1228725</xdr:colOff>
      <xdr:row>25</xdr:row>
      <xdr:rowOff>142875</xdr:rowOff>
    </xdr:from>
    <xdr:to>
      <xdr:col>5</xdr:col>
      <xdr:colOff>310813</xdr:colOff>
      <xdr:row>26</xdr:row>
      <xdr:rowOff>156775</xdr:rowOff>
    </xdr:to>
    <xdr:sp macro="" textlink="">
      <xdr:nvSpPr>
        <xdr:cNvPr id="2181" name="Text Box 133">
          <a:hlinkClick xmlns:r="http://schemas.openxmlformats.org/officeDocument/2006/relationships" r:id="rId3" tooltip="List View -- Allows you to input an attendance record also"/>
        </xdr:cNvPr>
        <xdr:cNvSpPr txBox="1">
          <a:spLocks noChangeArrowheads="1"/>
        </xdr:cNvSpPr>
      </xdr:nvSpPr>
      <xdr:spPr bwMode="auto">
        <a:xfrm>
          <a:off x="1724025" y="3867150"/>
          <a:ext cx="463140" cy="156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List View</a:t>
          </a:r>
        </a:p>
      </xdr:txBody>
    </xdr:sp>
    <xdr:clientData fPrintsWithSheet="0"/>
  </xdr:twoCellAnchor>
  <xdr:twoCellAnchor editAs="absolute">
    <xdr:from>
      <xdr:col>6</xdr:col>
      <xdr:colOff>257175</xdr:colOff>
      <xdr:row>25</xdr:row>
      <xdr:rowOff>142875</xdr:rowOff>
    </xdr:from>
    <xdr:to>
      <xdr:col>6</xdr:col>
      <xdr:colOff>1028700</xdr:colOff>
      <xdr:row>26</xdr:row>
      <xdr:rowOff>152400</xdr:rowOff>
    </xdr:to>
    <xdr:sp macro="" textlink="">
      <xdr:nvSpPr>
        <xdr:cNvPr id="2182" name="Text Box 134">
          <a:hlinkClick xmlns:r="http://schemas.openxmlformats.org/officeDocument/2006/relationships" r:id="rId4" tooltip="Database view allows you to easily export your guest list"/>
        </xdr:cNvPr>
        <xdr:cNvSpPr txBox="1">
          <a:spLocks noChangeArrowheads="1"/>
        </xdr:cNvSpPr>
      </xdr:nvSpPr>
      <xdr:spPr bwMode="auto">
        <a:xfrm>
          <a:off x="2505075" y="3867150"/>
          <a:ext cx="771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Database View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38100</xdr:colOff>
      <xdr:row>21</xdr:row>
      <xdr:rowOff>57150</xdr:rowOff>
    </xdr:from>
    <xdr:to>
      <xdr:col>60</xdr:col>
      <xdr:colOff>19050</xdr:colOff>
      <xdr:row>22</xdr:row>
      <xdr:rowOff>123825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161925" y="2895600"/>
          <a:ext cx="12134850" cy="485775"/>
        </a:xfrm>
        <a:prstGeom prst="rect">
          <a:avLst/>
        </a:prstGeom>
        <a:solidFill>
          <a:srgbClr val="B9CDE5"/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</xdr:colOff>
      <xdr:row>1</xdr:row>
      <xdr:rowOff>9525</xdr:rowOff>
    </xdr:from>
    <xdr:to>
      <xdr:col>4</xdr:col>
      <xdr:colOff>0</xdr:colOff>
      <xdr:row>5</xdr:row>
      <xdr:rowOff>85725</xdr:rowOff>
    </xdr:to>
    <xdr:sp macro="" textlink="">
      <xdr:nvSpPr>
        <xdr:cNvPr id="3073" name="Freeform 1"/>
        <xdr:cNvSpPr>
          <a:spLocks/>
        </xdr:cNvSpPr>
      </xdr:nvSpPr>
      <xdr:spPr bwMode="auto">
        <a:xfrm>
          <a:off x="38100" y="66675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59</xdr:col>
      <xdr:colOff>466725</xdr:colOff>
      <xdr:row>1</xdr:row>
      <xdr:rowOff>9525</xdr:rowOff>
    </xdr:from>
    <xdr:to>
      <xdr:col>66</xdr:col>
      <xdr:colOff>0</xdr:colOff>
      <xdr:row>5</xdr:row>
      <xdr:rowOff>85725</xdr:rowOff>
    </xdr:to>
    <xdr:sp macro="" textlink="">
      <xdr:nvSpPr>
        <xdr:cNvPr id="3074" name="Freeform 6"/>
        <xdr:cNvSpPr>
          <a:spLocks/>
        </xdr:cNvSpPr>
      </xdr:nvSpPr>
      <xdr:spPr bwMode="auto">
        <a:xfrm flipH="1">
          <a:off x="12249150" y="66675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1</xdr:col>
      <xdr:colOff>9525</xdr:colOff>
      <xdr:row>38</xdr:row>
      <xdr:rowOff>114300</xdr:rowOff>
    </xdr:from>
    <xdr:to>
      <xdr:col>4</xdr:col>
      <xdr:colOff>0</xdr:colOff>
      <xdr:row>43</xdr:row>
      <xdr:rowOff>0</xdr:rowOff>
    </xdr:to>
    <xdr:sp macro="" textlink="">
      <xdr:nvSpPr>
        <xdr:cNvPr id="3075" name="Freeform 7"/>
        <xdr:cNvSpPr>
          <a:spLocks/>
        </xdr:cNvSpPr>
      </xdr:nvSpPr>
      <xdr:spPr bwMode="auto">
        <a:xfrm flipV="1">
          <a:off x="38100" y="5829300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59</xdr:col>
      <xdr:colOff>466725</xdr:colOff>
      <xdr:row>38</xdr:row>
      <xdr:rowOff>114300</xdr:rowOff>
    </xdr:from>
    <xdr:to>
      <xdr:col>66</xdr:col>
      <xdr:colOff>0</xdr:colOff>
      <xdr:row>43</xdr:row>
      <xdr:rowOff>0</xdr:rowOff>
    </xdr:to>
    <xdr:sp macro="" textlink="">
      <xdr:nvSpPr>
        <xdr:cNvPr id="3076" name="Freeform 8"/>
        <xdr:cNvSpPr>
          <a:spLocks/>
        </xdr:cNvSpPr>
      </xdr:nvSpPr>
      <xdr:spPr bwMode="auto">
        <a:xfrm flipH="1" flipV="1">
          <a:off x="12249150" y="5829300"/>
          <a:ext cx="638175" cy="647700"/>
        </a:xfrm>
        <a:custGeom>
          <a:avLst/>
          <a:gdLst>
            <a:gd name="T0" fmla="*/ 0 w 61"/>
            <a:gd name="T1" fmla="*/ 62 h 62"/>
            <a:gd name="T2" fmla="*/ 14 w 61"/>
            <a:gd name="T3" fmla="*/ 48 h 62"/>
            <a:gd name="T4" fmla="*/ 14 w 61"/>
            <a:gd name="T5" fmla="*/ 12 h 62"/>
            <a:gd name="T6" fmla="*/ 47 w 61"/>
            <a:gd name="T7" fmla="*/ 12 h 62"/>
            <a:gd name="T8" fmla="*/ 61 w 61"/>
            <a:gd name="T9" fmla="*/ 0 h 62"/>
            <a:gd name="T10" fmla="*/ 0 w 61"/>
            <a:gd name="T11" fmla="*/ 0 h 62"/>
            <a:gd name="T12" fmla="*/ 0 w 61"/>
            <a:gd name="T13" fmla="*/ 62 h 6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1"/>
            <a:gd name="T22" fmla="*/ 0 h 62"/>
            <a:gd name="T23" fmla="*/ 61 w 61"/>
            <a:gd name="T24" fmla="*/ 62 h 6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1" h="62">
              <a:moveTo>
                <a:pt x="0" y="62"/>
              </a:moveTo>
              <a:lnTo>
                <a:pt x="14" y="48"/>
              </a:lnTo>
              <a:lnTo>
                <a:pt x="14" y="12"/>
              </a:lnTo>
              <a:lnTo>
                <a:pt x="47" y="12"/>
              </a:lnTo>
              <a:lnTo>
                <a:pt x="61" y="0"/>
              </a:lnTo>
              <a:lnTo>
                <a:pt x="0" y="0"/>
              </a:lnTo>
              <a:lnTo>
                <a:pt x="0" y="62"/>
              </a:lnTo>
              <a:close/>
            </a:path>
          </a:pathLst>
        </a:custGeom>
        <a:solidFill>
          <a:srgbClr val="A2C2E8"/>
        </a:solidFill>
        <a:ln w="9525">
          <a:noFill/>
          <a:round/>
          <a:headEnd/>
          <a:tailEnd/>
        </a:ln>
      </xdr:spPr>
    </xdr:sp>
    <xdr:clientData/>
  </xdr:twoCellAnchor>
  <xdr:twoCellAnchor editAs="absolute">
    <xdr:from>
      <xdr:col>4</xdr:col>
      <xdr:colOff>19050</xdr:colOff>
      <xdr:row>1</xdr:row>
      <xdr:rowOff>0</xdr:rowOff>
    </xdr:from>
    <xdr:to>
      <xdr:col>11</xdr:col>
      <xdr:colOff>390525</xdr:colOff>
      <xdr:row>2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04850" y="57150"/>
          <a:ext cx="1638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</a:rPr>
            <a:t>Wedding Floor Plan :: Graphical View</a:t>
          </a:r>
        </a:p>
      </xdr:txBody>
    </xdr:sp>
    <xdr:clientData/>
  </xdr:twoCellAnchor>
  <xdr:twoCellAnchor editAs="absolute">
    <xdr:from>
      <xdr:col>4</xdr:col>
      <xdr:colOff>19050</xdr:colOff>
      <xdr:row>2</xdr:row>
      <xdr:rowOff>28575</xdr:rowOff>
    </xdr:from>
    <xdr:to>
      <xdr:col>15</xdr:col>
      <xdr:colOff>352425</xdr:colOff>
      <xdr:row>3</xdr:row>
      <xdr:rowOff>38100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704850" y="228600"/>
          <a:ext cx="260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Note: This page is for viewing purposes only</a:t>
          </a:r>
        </a:p>
      </xdr:txBody>
    </xdr:sp>
    <xdr:clientData fPrintsWithSheet="0"/>
  </xdr:twoCellAnchor>
  <xdr:twoCellAnchor editAs="absolute">
    <xdr:from>
      <xdr:col>3</xdr:col>
      <xdr:colOff>152400</xdr:colOff>
      <xdr:row>21</xdr:row>
      <xdr:rowOff>95250</xdr:rowOff>
    </xdr:from>
    <xdr:to>
      <xdr:col>23</xdr:col>
      <xdr:colOff>9525</xdr:colOff>
      <xdr:row>22</xdr:row>
      <xdr:rowOff>114300</xdr:rowOff>
    </xdr:to>
    <xdr:pic>
      <xdr:nvPicPr>
        <xdr:cNvPr id="307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933700"/>
          <a:ext cx="4095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238125</xdr:colOff>
      <xdr:row>22</xdr:row>
      <xdr:rowOff>133350</xdr:rowOff>
    </xdr:from>
    <xdr:to>
      <xdr:col>6</xdr:col>
      <xdr:colOff>457200</xdr:colOff>
      <xdr:row>22</xdr:row>
      <xdr:rowOff>295275</xdr:rowOff>
    </xdr:to>
    <xdr:sp macro="" textlink="">
      <xdr:nvSpPr>
        <xdr:cNvPr id="2180" name="Text Box 132">
          <a:hlinkClick xmlns:r="http://schemas.openxmlformats.org/officeDocument/2006/relationships" r:id="rId2" tooltip="View guests in their seating positions"/>
        </xdr:cNvPr>
        <xdr:cNvSpPr txBox="1">
          <a:spLocks noChangeArrowheads="1"/>
        </xdr:cNvSpPr>
      </xdr:nvSpPr>
      <xdr:spPr bwMode="auto">
        <a:xfrm>
          <a:off x="600075" y="3867150"/>
          <a:ext cx="800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Floor Plan View</a:t>
          </a:r>
        </a:p>
      </xdr:txBody>
    </xdr:sp>
    <xdr:clientData fPrintsWithSheet="0"/>
  </xdr:twoCellAnchor>
  <xdr:twoCellAnchor editAs="absolute">
    <xdr:from>
      <xdr:col>9</xdr:col>
      <xdr:colOff>161925</xdr:colOff>
      <xdr:row>22</xdr:row>
      <xdr:rowOff>133350</xdr:rowOff>
    </xdr:from>
    <xdr:to>
      <xdr:col>11</xdr:col>
      <xdr:colOff>60556</xdr:colOff>
      <xdr:row>22</xdr:row>
      <xdr:rowOff>301639</xdr:rowOff>
    </xdr:to>
    <xdr:sp macro="" textlink="">
      <xdr:nvSpPr>
        <xdr:cNvPr id="2181" name="Text Box 133">
          <a:hlinkClick xmlns:r="http://schemas.openxmlformats.org/officeDocument/2006/relationships" r:id="rId3" tooltip="List View -- Allows you to input an attendance record also"/>
        </xdr:cNvPr>
        <xdr:cNvSpPr txBox="1">
          <a:spLocks noChangeArrowheads="1"/>
        </xdr:cNvSpPr>
      </xdr:nvSpPr>
      <xdr:spPr bwMode="auto">
        <a:xfrm>
          <a:off x="1724025" y="3867150"/>
          <a:ext cx="463140" cy="156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List View</a:t>
          </a:r>
        </a:p>
      </xdr:txBody>
    </xdr:sp>
    <xdr:clientData fPrintsWithSheet="0"/>
  </xdr:twoCellAnchor>
  <xdr:twoCellAnchor editAs="absolute">
    <xdr:from>
      <xdr:col>11</xdr:col>
      <xdr:colOff>400050</xdr:colOff>
      <xdr:row>22</xdr:row>
      <xdr:rowOff>133350</xdr:rowOff>
    </xdr:from>
    <xdr:to>
      <xdr:col>15</xdr:col>
      <xdr:colOff>457200</xdr:colOff>
      <xdr:row>22</xdr:row>
      <xdr:rowOff>295275</xdr:rowOff>
    </xdr:to>
    <xdr:sp macro="" textlink="">
      <xdr:nvSpPr>
        <xdr:cNvPr id="2182" name="Text Box 134">
          <a:hlinkClick xmlns:r="http://schemas.openxmlformats.org/officeDocument/2006/relationships" r:id="rId4" tooltip="Database view allows you to easily export your guest list"/>
        </xdr:cNvPr>
        <xdr:cNvSpPr txBox="1">
          <a:spLocks noChangeArrowheads="1"/>
        </xdr:cNvSpPr>
      </xdr:nvSpPr>
      <xdr:spPr bwMode="auto">
        <a:xfrm>
          <a:off x="2505075" y="3867150"/>
          <a:ext cx="771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Database View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25</xdr:row>
      <xdr:rowOff>76200</xdr:rowOff>
    </xdr:from>
    <xdr:to>
      <xdr:col>3</xdr:col>
      <xdr:colOff>466725</xdr:colOff>
      <xdr:row>26</xdr:row>
      <xdr:rowOff>85725</xdr:rowOff>
    </xdr:to>
    <xdr:sp macro="" textlink="">
      <xdr:nvSpPr>
        <xdr:cNvPr id="2180" name="Text Box 132">
          <a:hlinkClick xmlns:r="http://schemas.openxmlformats.org/officeDocument/2006/relationships" r:id="rId1" tooltip="View guests in their seating positions"/>
        </xdr:cNvPr>
        <xdr:cNvSpPr txBox="1">
          <a:spLocks noChangeArrowheads="1"/>
        </xdr:cNvSpPr>
      </xdr:nvSpPr>
      <xdr:spPr bwMode="auto">
        <a:xfrm>
          <a:off x="600075" y="3867150"/>
          <a:ext cx="800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Floor Plan View</a:t>
          </a:r>
        </a:p>
      </xdr:txBody>
    </xdr:sp>
    <xdr:clientData fPrintsWithSheet="0"/>
  </xdr:twoCellAnchor>
  <xdr:twoCellAnchor editAs="absolute">
    <xdr:from>
      <xdr:col>3</xdr:col>
      <xdr:colOff>609600</xdr:colOff>
      <xdr:row>25</xdr:row>
      <xdr:rowOff>76200</xdr:rowOff>
    </xdr:from>
    <xdr:to>
      <xdr:col>4</xdr:col>
      <xdr:colOff>71959</xdr:colOff>
      <xdr:row>26</xdr:row>
      <xdr:rowOff>90100</xdr:rowOff>
    </xdr:to>
    <xdr:sp macro="" textlink="">
      <xdr:nvSpPr>
        <xdr:cNvPr id="2181" name="Text Box 133">
          <a:hlinkClick xmlns:r="http://schemas.openxmlformats.org/officeDocument/2006/relationships" r:id="rId2" tooltip="List View -- Allows you to input an attendance record also"/>
        </xdr:cNvPr>
        <xdr:cNvSpPr txBox="1">
          <a:spLocks noChangeArrowheads="1"/>
        </xdr:cNvSpPr>
      </xdr:nvSpPr>
      <xdr:spPr bwMode="auto">
        <a:xfrm>
          <a:off x="1724025" y="3867150"/>
          <a:ext cx="463140" cy="156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Graphical View</a:t>
          </a:r>
        </a:p>
      </xdr:txBody>
    </xdr:sp>
    <xdr:clientData fPrintsWithSheet="0"/>
  </xdr:twoCellAnchor>
  <xdr:twoCellAnchor editAs="absolute">
    <xdr:from>
      <xdr:col>4</xdr:col>
      <xdr:colOff>219075</xdr:colOff>
      <xdr:row>25</xdr:row>
      <xdr:rowOff>76200</xdr:rowOff>
    </xdr:from>
    <xdr:to>
      <xdr:col>6</xdr:col>
      <xdr:colOff>419100</xdr:colOff>
      <xdr:row>26</xdr:row>
      <xdr:rowOff>85725</xdr:rowOff>
    </xdr:to>
    <xdr:sp macro="" textlink="">
      <xdr:nvSpPr>
        <xdr:cNvPr id="2182" name="Text Box 134">
          <a:hlinkClick xmlns:r="http://schemas.openxmlformats.org/officeDocument/2006/relationships" r:id="rId3" tooltip="Database view allows you to easily export your guest list"/>
        </xdr:cNvPr>
        <xdr:cNvSpPr txBox="1">
          <a:spLocks noChangeArrowheads="1"/>
        </xdr:cNvSpPr>
      </xdr:nvSpPr>
      <xdr:spPr bwMode="auto">
        <a:xfrm>
          <a:off x="2505075" y="3867150"/>
          <a:ext cx="771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Database View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381000</xdr:colOff>
      <xdr:row>1</xdr:row>
      <xdr:rowOff>9525</xdr:rowOff>
    </xdr:from>
    <xdr:to>
      <xdr:col>8</xdr:col>
      <xdr:colOff>590550</xdr:colOff>
      <xdr:row>2</xdr:row>
      <xdr:rowOff>9525</xdr:rowOff>
    </xdr:to>
    <xdr:sp macro="" textlink="">
      <xdr:nvSpPr>
        <xdr:cNvPr id="2180" name="Text Box 132">
          <a:hlinkClick xmlns:r="http://schemas.openxmlformats.org/officeDocument/2006/relationships" r:id="rId1" tooltip="View guests in their seating positions"/>
        </xdr:cNvPr>
        <xdr:cNvSpPr txBox="1">
          <a:spLocks noChangeArrowheads="1"/>
        </xdr:cNvSpPr>
      </xdr:nvSpPr>
      <xdr:spPr bwMode="auto">
        <a:xfrm>
          <a:off x="600075" y="3867150"/>
          <a:ext cx="800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Floor Plan View</a:t>
          </a:r>
        </a:p>
      </xdr:txBody>
    </xdr:sp>
    <xdr:clientData fPrintsWithSheet="0"/>
  </xdr:twoCellAnchor>
  <xdr:twoCellAnchor editAs="absolute">
    <xdr:from>
      <xdr:col>9</xdr:col>
      <xdr:colOff>123825</xdr:colOff>
      <xdr:row>1</xdr:row>
      <xdr:rowOff>9525</xdr:rowOff>
    </xdr:from>
    <xdr:to>
      <xdr:col>10</xdr:col>
      <xdr:colOff>311972</xdr:colOff>
      <xdr:row>2</xdr:row>
      <xdr:rowOff>13643</xdr:rowOff>
    </xdr:to>
    <xdr:sp macro="" textlink="">
      <xdr:nvSpPr>
        <xdr:cNvPr id="2181" name="Text Box 133">
          <a:hlinkClick xmlns:r="http://schemas.openxmlformats.org/officeDocument/2006/relationships" r:id="rId2" tooltip="List View -- Allows you to input an attendance record also"/>
        </xdr:cNvPr>
        <xdr:cNvSpPr txBox="1">
          <a:spLocks noChangeArrowheads="1"/>
        </xdr:cNvSpPr>
      </xdr:nvSpPr>
      <xdr:spPr bwMode="auto">
        <a:xfrm>
          <a:off x="1724025" y="3867150"/>
          <a:ext cx="463140" cy="156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Graphical View</a:t>
          </a:r>
        </a:p>
      </xdr:txBody>
    </xdr:sp>
    <xdr:clientData fPrintsWithSheet="0"/>
  </xdr:twoCellAnchor>
  <xdr:twoCellAnchor editAs="absolute">
    <xdr:from>
      <xdr:col>10</xdr:col>
      <xdr:colOff>457200</xdr:colOff>
      <xdr:row>1</xdr:row>
      <xdr:rowOff>9525</xdr:rowOff>
    </xdr:from>
    <xdr:to>
      <xdr:col>11</xdr:col>
      <xdr:colOff>304800</xdr:colOff>
      <xdr:row>2</xdr:row>
      <xdr:rowOff>9525</xdr:rowOff>
    </xdr:to>
    <xdr:sp macro="" textlink="">
      <xdr:nvSpPr>
        <xdr:cNvPr id="2182" name="Text Box 134">
          <a:hlinkClick xmlns:r="http://schemas.openxmlformats.org/officeDocument/2006/relationships" r:id="rId3" tooltip="Database view allows you to easily export your guest list"/>
        </xdr:cNvPr>
        <xdr:cNvSpPr txBox="1">
          <a:spLocks noChangeArrowheads="1"/>
        </xdr:cNvSpPr>
      </xdr:nvSpPr>
      <xdr:spPr bwMode="auto">
        <a:xfrm>
          <a:off x="2505075" y="3867150"/>
          <a:ext cx="771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Calibri"/>
            </a:rPr>
            <a:t>List View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8"/>
  <sheetViews>
    <sheetView showGridLines="0" tabSelected="1" zoomScaleNormal="100" workbookViewId="0">
      <selection activeCell="D14" sqref="D14"/>
    </sheetView>
  </sheetViews>
  <sheetFormatPr defaultRowHeight="11.25"/>
  <cols>
    <col min="1" max="1" width="0.5703125" style="3" customWidth="1"/>
    <col min="2" max="2" width="1.140625" style="3" customWidth="1"/>
    <col min="3" max="3" width="5.7109375" style="3" customWidth="1"/>
    <col min="4" max="4" width="18.85546875" style="3" customWidth="1"/>
    <col min="5" max="5" width="1.7109375" style="3" customWidth="1"/>
    <col min="6" max="6" width="5.7109375" style="3" customWidth="1"/>
    <col min="7" max="7" width="18.85546875" style="3" customWidth="1"/>
    <col min="8" max="8" width="1.7109375" style="3" customWidth="1"/>
    <col min="9" max="9" width="5.7109375" style="3" customWidth="1"/>
    <col min="10" max="10" width="18.85546875" style="3" customWidth="1"/>
    <col min="11" max="11" width="1.7109375" style="3" customWidth="1"/>
    <col min="12" max="12" width="5.7109375" style="3" customWidth="1"/>
    <col min="13" max="13" width="18.85546875" style="3" customWidth="1"/>
    <col min="14" max="14" width="1.7109375" style="3" customWidth="1"/>
    <col min="15" max="15" width="5.7109375" style="3" customWidth="1"/>
    <col min="16" max="16" width="18.85546875" style="3" customWidth="1"/>
    <col min="17" max="18" width="0.85546875" style="3" customWidth="1"/>
    <col min="19" max="20" width="8" style="3" customWidth="1"/>
    <col min="21" max="21" width="1.140625" style="3" customWidth="1"/>
    <col min="22" max="22" width="0.5703125" style="3" customWidth="1"/>
    <col min="23" max="16384" width="9.140625" style="3"/>
  </cols>
  <sheetData>
    <row r="1" spans="2:21" ht="4.5" customHeight="1"/>
    <row r="2" spans="2:21">
      <c r="B2" s="19"/>
      <c r="C2" s="17"/>
      <c r="D2" s="2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2:21" s="4" customFormat="1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2:2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2:21" ht="12">
      <c r="B5" s="8"/>
      <c r="C5" s="9"/>
      <c r="D5" s="9"/>
      <c r="E5" s="9"/>
      <c r="F5" s="66" t="s">
        <v>3</v>
      </c>
      <c r="G5" s="67"/>
      <c r="H5" s="9"/>
      <c r="I5" s="9"/>
      <c r="J5" s="9"/>
      <c r="K5" s="9"/>
      <c r="L5" s="66" t="s">
        <v>5</v>
      </c>
      <c r="M5" s="67"/>
      <c r="N5" s="9"/>
      <c r="O5" s="9"/>
      <c r="P5" s="9"/>
      <c r="Q5" s="9"/>
      <c r="R5" s="9"/>
      <c r="S5" s="9"/>
      <c r="T5" s="9"/>
      <c r="U5" s="10"/>
    </row>
    <row r="6" spans="2:21" ht="12">
      <c r="B6" s="8"/>
      <c r="C6" s="9"/>
      <c r="D6" s="9"/>
      <c r="E6" s="9"/>
      <c r="F6" s="1" t="s">
        <v>0</v>
      </c>
      <c r="G6" s="2" t="s">
        <v>1</v>
      </c>
      <c r="H6" s="9"/>
      <c r="I6" s="9"/>
      <c r="J6" s="9"/>
      <c r="K6" s="9"/>
      <c r="L6" s="1" t="s">
        <v>0</v>
      </c>
      <c r="M6" s="2" t="s">
        <v>1</v>
      </c>
      <c r="N6" s="9"/>
      <c r="O6" s="9"/>
      <c r="P6" s="9"/>
      <c r="Q6" s="9"/>
      <c r="R6" s="9"/>
      <c r="S6" s="9"/>
      <c r="T6" s="9"/>
      <c r="U6" s="10"/>
    </row>
    <row r="7" spans="2:21" ht="12">
      <c r="B7" s="8"/>
      <c r="C7" s="9"/>
      <c r="D7" s="9"/>
      <c r="E7" s="9"/>
      <c r="F7" s="14">
        <v>1</v>
      </c>
      <c r="G7" s="22"/>
      <c r="H7" s="9"/>
      <c r="I7" s="9"/>
      <c r="J7" s="9"/>
      <c r="K7" s="9"/>
      <c r="L7" s="14">
        <v>1</v>
      </c>
      <c r="M7" s="22"/>
      <c r="N7" s="9"/>
      <c r="O7" s="9"/>
      <c r="P7" s="9"/>
      <c r="Q7" s="9"/>
      <c r="R7" s="9"/>
      <c r="S7" s="9"/>
      <c r="T7" s="9"/>
      <c r="U7" s="10"/>
    </row>
    <row r="8" spans="2:21" ht="12">
      <c r="B8" s="8"/>
      <c r="C8" s="9"/>
      <c r="D8" s="9"/>
      <c r="E8" s="9"/>
      <c r="F8" s="15">
        <v>2</v>
      </c>
      <c r="G8" s="23"/>
      <c r="H8" s="9"/>
      <c r="I8" s="9"/>
      <c r="J8" s="9"/>
      <c r="K8" s="9"/>
      <c r="L8" s="15">
        <v>2</v>
      </c>
      <c r="M8" s="23"/>
      <c r="N8" s="9"/>
      <c r="O8" s="9"/>
      <c r="P8" s="9"/>
      <c r="Q8" s="9"/>
      <c r="R8" s="9"/>
      <c r="S8" s="9"/>
      <c r="T8" s="9"/>
      <c r="U8" s="10"/>
    </row>
    <row r="9" spans="2:21" ht="12">
      <c r="B9" s="8"/>
      <c r="C9" s="9"/>
      <c r="D9" s="9"/>
      <c r="E9" s="9"/>
      <c r="F9" s="15">
        <v>3</v>
      </c>
      <c r="G9" s="23"/>
      <c r="H9" s="9"/>
      <c r="I9" s="9"/>
      <c r="J9" s="9"/>
      <c r="K9" s="9"/>
      <c r="L9" s="15">
        <v>3</v>
      </c>
      <c r="M9" s="23"/>
      <c r="N9" s="9"/>
      <c r="O9" s="9"/>
      <c r="P9" s="9"/>
      <c r="Q9" s="9"/>
      <c r="R9" s="9"/>
      <c r="S9" s="9"/>
      <c r="T9" s="9"/>
      <c r="U9" s="10"/>
    </row>
    <row r="10" spans="2:21" ht="12">
      <c r="B10" s="8"/>
      <c r="C10" s="9"/>
      <c r="D10" s="9"/>
      <c r="E10" s="9"/>
      <c r="F10" s="15">
        <v>4</v>
      </c>
      <c r="G10" s="23"/>
      <c r="H10" s="9"/>
      <c r="I10" s="9"/>
      <c r="J10" s="9"/>
      <c r="K10" s="9"/>
      <c r="L10" s="15">
        <v>4</v>
      </c>
      <c r="M10" s="23"/>
      <c r="N10" s="9"/>
      <c r="O10" s="9"/>
      <c r="P10" s="9"/>
      <c r="Q10" s="9"/>
      <c r="R10" s="9"/>
      <c r="S10" s="9"/>
      <c r="T10" s="9"/>
      <c r="U10" s="10"/>
    </row>
    <row r="11" spans="2:21" ht="12">
      <c r="B11" s="8"/>
      <c r="C11" s="9"/>
      <c r="D11" s="9"/>
      <c r="E11" s="9"/>
      <c r="F11" s="15">
        <v>5</v>
      </c>
      <c r="G11" s="23"/>
      <c r="H11" s="9"/>
      <c r="I11" s="9"/>
      <c r="J11" s="9"/>
      <c r="K11" s="9"/>
      <c r="L11" s="15">
        <v>5</v>
      </c>
      <c r="M11" s="23"/>
      <c r="N11" s="9"/>
      <c r="O11" s="9"/>
      <c r="P11" s="9"/>
      <c r="Q11" s="9"/>
      <c r="R11" s="9"/>
      <c r="S11" s="9"/>
      <c r="T11" s="9"/>
      <c r="U11" s="10"/>
    </row>
    <row r="12" spans="2:21" ht="12">
      <c r="B12" s="8"/>
      <c r="C12" s="66" t="s">
        <v>2</v>
      </c>
      <c r="D12" s="67"/>
      <c r="E12" s="9"/>
      <c r="F12" s="15">
        <v>6</v>
      </c>
      <c r="G12" s="23"/>
      <c r="H12" s="9"/>
      <c r="I12" s="66" t="s">
        <v>4</v>
      </c>
      <c r="J12" s="67"/>
      <c r="K12" s="9"/>
      <c r="L12" s="15">
        <v>6</v>
      </c>
      <c r="M12" s="23"/>
      <c r="N12" s="9"/>
      <c r="O12" s="66" t="s">
        <v>6</v>
      </c>
      <c r="P12" s="67"/>
      <c r="Q12" s="9"/>
      <c r="R12" s="9"/>
      <c r="S12" s="9"/>
      <c r="T12" s="9"/>
      <c r="U12" s="10"/>
    </row>
    <row r="13" spans="2:21" ht="12">
      <c r="B13" s="8"/>
      <c r="C13" s="1" t="s">
        <v>0</v>
      </c>
      <c r="D13" s="2" t="s">
        <v>1</v>
      </c>
      <c r="E13" s="9"/>
      <c r="F13" s="15">
        <v>7</v>
      </c>
      <c r="G13" s="23"/>
      <c r="H13" s="9"/>
      <c r="I13" s="1" t="s">
        <v>0</v>
      </c>
      <c r="J13" s="2" t="s">
        <v>1</v>
      </c>
      <c r="K13" s="9"/>
      <c r="L13" s="15">
        <v>7</v>
      </c>
      <c r="M13" s="23"/>
      <c r="N13" s="9"/>
      <c r="O13" s="1" t="s">
        <v>0</v>
      </c>
      <c r="P13" s="2" t="s">
        <v>1</v>
      </c>
      <c r="Q13" s="9"/>
      <c r="R13" s="9"/>
      <c r="S13" s="9"/>
      <c r="T13" s="9"/>
      <c r="U13" s="10"/>
    </row>
    <row r="14" spans="2:21" ht="12">
      <c r="B14" s="8"/>
      <c r="C14" s="14">
        <v>1</v>
      </c>
      <c r="D14" s="22"/>
      <c r="E14" s="9"/>
      <c r="F14" s="16">
        <v>8</v>
      </c>
      <c r="G14" s="24"/>
      <c r="H14" s="9"/>
      <c r="I14" s="14">
        <v>1</v>
      </c>
      <c r="J14" s="22"/>
      <c r="K14" s="9"/>
      <c r="L14" s="16">
        <v>8</v>
      </c>
      <c r="M14" s="24"/>
      <c r="N14" s="9"/>
      <c r="O14" s="14">
        <v>1</v>
      </c>
      <c r="P14" s="22"/>
      <c r="Q14" s="9"/>
      <c r="R14" s="9"/>
      <c r="S14" s="9"/>
      <c r="T14" s="9"/>
      <c r="U14" s="10"/>
    </row>
    <row r="15" spans="2:21" ht="12">
      <c r="B15" s="8"/>
      <c r="C15" s="15">
        <v>2</v>
      </c>
      <c r="D15" s="23"/>
      <c r="E15" s="9"/>
      <c r="F15" s="9"/>
      <c r="G15" s="9"/>
      <c r="H15" s="9"/>
      <c r="I15" s="15">
        <v>2</v>
      </c>
      <c r="J15" s="23"/>
      <c r="K15" s="9"/>
      <c r="L15" s="9"/>
      <c r="M15" s="9"/>
      <c r="N15" s="9"/>
      <c r="O15" s="15">
        <v>2</v>
      </c>
      <c r="P15" s="23"/>
      <c r="Q15" s="9"/>
      <c r="R15" s="9"/>
      <c r="S15" s="9"/>
      <c r="T15" s="9"/>
      <c r="U15" s="10"/>
    </row>
    <row r="16" spans="2:21" ht="12">
      <c r="B16" s="8"/>
      <c r="C16" s="15">
        <v>3</v>
      </c>
      <c r="D16" s="23"/>
      <c r="E16" s="9"/>
      <c r="F16" s="9"/>
      <c r="G16" s="9"/>
      <c r="H16" s="9"/>
      <c r="I16" s="15">
        <v>3</v>
      </c>
      <c r="J16" s="23"/>
      <c r="K16" s="9"/>
      <c r="L16" s="9"/>
      <c r="M16" s="9"/>
      <c r="N16" s="9"/>
      <c r="O16" s="15">
        <v>3</v>
      </c>
      <c r="P16" s="23"/>
      <c r="Q16" s="9"/>
      <c r="R16" s="9"/>
      <c r="S16" s="9"/>
      <c r="T16" s="9"/>
      <c r="U16" s="10"/>
    </row>
    <row r="17" spans="2:21" ht="12">
      <c r="B17" s="8"/>
      <c r="C17" s="15">
        <v>4</v>
      </c>
      <c r="D17" s="23"/>
      <c r="E17" s="9"/>
      <c r="F17" s="9"/>
      <c r="G17" s="9"/>
      <c r="H17" s="9"/>
      <c r="I17" s="15">
        <v>4</v>
      </c>
      <c r="J17" s="23"/>
      <c r="K17" s="9"/>
      <c r="L17" s="9"/>
      <c r="M17" s="9"/>
      <c r="N17" s="9"/>
      <c r="O17" s="15">
        <v>4</v>
      </c>
      <c r="P17" s="23"/>
      <c r="Q17" s="9"/>
      <c r="R17" s="9"/>
      <c r="S17" s="9"/>
      <c r="T17" s="9"/>
      <c r="U17" s="10"/>
    </row>
    <row r="18" spans="2:21" ht="12">
      <c r="B18" s="8"/>
      <c r="C18" s="15">
        <v>5</v>
      </c>
      <c r="D18" s="23"/>
      <c r="E18" s="9"/>
      <c r="F18" s="9"/>
      <c r="G18" s="9"/>
      <c r="H18" s="9"/>
      <c r="I18" s="15">
        <v>5</v>
      </c>
      <c r="J18" s="23"/>
      <c r="K18" s="9"/>
      <c r="L18" s="9"/>
      <c r="M18" s="9"/>
      <c r="N18" s="9"/>
      <c r="O18" s="15">
        <v>5</v>
      </c>
      <c r="P18" s="23"/>
      <c r="Q18" s="9"/>
      <c r="R18" s="9"/>
      <c r="S18" s="9"/>
      <c r="T18" s="9"/>
      <c r="U18" s="10"/>
    </row>
    <row r="19" spans="2:21" ht="12">
      <c r="B19" s="8"/>
      <c r="C19" s="15">
        <v>6</v>
      </c>
      <c r="D19" s="23"/>
      <c r="E19" s="9"/>
      <c r="F19" s="9"/>
      <c r="G19" s="9"/>
      <c r="H19" s="9"/>
      <c r="I19" s="15">
        <v>6</v>
      </c>
      <c r="J19" s="23"/>
      <c r="K19" s="9"/>
      <c r="L19" s="9"/>
      <c r="M19" s="9"/>
      <c r="N19" s="9"/>
      <c r="O19" s="15">
        <v>6</v>
      </c>
      <c r="P19" s="23"/>
      <c r="Q19" s="9"/>
      <c r="R19" s="9"/>
      <c r="S19" s="9"/>
      <c r="T19" s="9"/>
      <c r="U19" s="10"/>
    </row>
    <row r="20" spans="2:21" ht="12">
      <c r="B20" s="8"/>
      <c r="C20" s="15">
        <v>7</v>
      </c>
      <c r="D20" s="23"/>
      <c r="E20" s="9"/>
      <c r="F20" s="9"/>
      <c r="G20" s="9"/>
      <c r="H20" s="9"/>
      <c r="I20" s="15">
        <v>7</v>
      </c>
      <c r="J20" s="23"/>
      <c r="K20" s="9"/>
      <c r="L20" s="9"/>
      <c r="M20" s="9"/>
      <c r="N20" s="9"/>
      <c r="O20" s="15">
        <v>7</v>
      </c>
      <c r="P20" s="23"/>
      <c r="Q20" s="9"/>
      <c r="R20" s="9"/>
      <c r="S20" s="9"/>
      <c r="T20" s="9"/>
      <c r="U20" s="10"/>
    </row>
    <row r="21" spans="2:21" ht="12">
      <c r="B21" s="8"/>
      <c r="C21" s="16">
        <v>8</v>
      </c>
      <c r="D21" s="24"/>
      <c r="E21" s="9"/>
      <c r="F21" s="9"/>
      <c r="G21" s="9"/>
      <c r="H21" s="9"/>
      <c r="I21" s="16">
        <v>8</v>
      </c>
      <c r="J21" s="24"/>
      <c r="K21" s="9"/>
      <c r="L21" s="9"/>
      <c r="M21" s="9"/>
      <c r="N21" s="9"/>
      <c r="O21" s="16">
        <v>8</v>
      </c>
      <c r="P21" s="24"/>
      <c r="Q21" s="9"/>
      <c r="R21" s="9"/>
      <c r="S21" s="9"/>
      <c r="T21" s="9"/>
      <c r="U21" s="10"/>
    </row>
    <row r="22" spans="2:21" ht="6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spans="2:21" ht="12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1" t="s">
        <v>45</v>
      </c>
      <c r="T23" s="72"/>
      <c r="U23" s="10"/>
    </row>
    <row r="24" spans="2:21" ht="24" customHeight="1"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9"/>
      <c r="R24" s="9"/>
      <c r="S24" s="68"/>
      <c r="T24" s="69"/>
      <c r="U24" s="10"/>
    </row>
    <row r="25" spans="2:21" ht="7.5" customHeight="1"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9"/>
      <c r="R25" s="9"/>
      <c r="S25" s="9"/>
      <c r="T25" s="9"/>
      <c r="U25" s="10"/>
    </row>
    <row r="26" spans="2:21" ht="12"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9"/>
      <c r="R26" s="9"/>
      <c r="S26" s="71" t="s">
        <v>46</v>
      </c>
      <c r="T26" s="72"/>
      <c r="U26" s="10"/>
    </row>
    <row r="27" spans="2:21" ht="24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70"/>
      <c r="T27" s="69"/>
      <c r="U27" s="10"/>
    </row>
    <row r="28" spans="2:21" ht="6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2:21" ht="12">
      <c r="B29" s="8"/>
      <c r="C29" s="66" t="s">
        <v>11</v>
      </c>
      <c r="D29" s="67"/>
      <c r="E29" s="9"/>
      <c r="F29" s="9"/>
      <c r="G29" s="9"/>
      <c r="H29" s="9"/>
      <c r="I29" s="66" t="s">
        <v>9</v>
      </c>
      <c r="J29" s="67"/>
      <c r="K29" s="9"/>
      <c r="L29" s="9"/>
      <c r="M29" s="9"/>
      <c r="N29" s="9"/>
      <c r="O29" s="66" t="s">
        <v>7</v>
      </c>
      <c r="P29" s="67"/>
      <c r="Q29" s="9"/>
      <c r="R29" s="9"/>
      <c r="S29" s="9"/>
      <c r="T29" s="9"/>
      <c r="U29" s="10"/>
    </row>
    <row r="30" spans="2:21" ht="12">
      <c r="B30" s="8"/>
      <c r="C30" s="1" t="s">
        <v>0</v>
      </c>
      <c r="D30" s="2" t="s">
        <v>1</v>
      </c>
      <c r="E30" s="9"/>
      <c r="F30" s="9"/>
      <c r="G30" s="9"/>
      <c r="H30" s="9"/>
      <c r="I30" s="1" t="s">
        <v>0</v>
      </c>
      <c r="J30" s="2" t="s">
        <v>1</v>
      </c>
      <c r="K30" s="9"/>
      <c r="L30" s="9"/>
      <c r="M30" s="9"/>
      <c r="N30" s="9"/>
      <c r="O30" s="1" t="s">
        <v>0</v>
      </c>
      <c r="P30" s="2" t="s">
        <v>1</v>
      </c>
      <c r="Q30" s="9"/>
      <c r="R30" s="9"/>
      <c r="S30" s="9"/>
      <c r="T30" s="9"/>
      <c r="U30" s="10"/>
    </row>
    <row r="31" spans="2:21" ht="12">
      <c r="B31" s="8"/>
      <c r="C31" s="14">
        <v>1</v>
      </c>
      <c r="D31" s="22"/>
      <c r="E31" s="9"/>
      <c r="F31" s="9"/>
      <c r="G31" s="9"/>
      <c r="H31" s="9"/>
      <c r="I31" s="14">
        <v>1</v>
      </c>
      <c r="J31" s="22"/>
      <c r="K31" s="9"/>
      <c r="L31" s="9"/>
      <c r="M31" s="9"/>
      <c r="N31" s="9"/>
      <c r="O31" s="14">
        <v>1</v>
      </c>
      <c r="P31" s="22"/>
      <c r="Q31" s="9"/>
      <c r="R31" s="9"/>
      <c r="S31" s="9"/>
      <c r="T31" s="9"/>
      <c r="U31" s="10"/>
    </row>
    <row r="32" spans="2:21" ht="12">
      <c r="B32" s="8"/>
      <c r="C32" s="15">
        <v>2</v>
      </c>
      <c r="D32" s="23"/>
      <c r="E32" s="9"/>
      <c r="F32" s="9"/>
      <c r="G32" s="9"/>
      <c r="H32" s="9"/>
      <c r="I32" s="15">
        <v>2</v>
      </c>
      <c r="J32" s="23"/>
      <c r="K32" s="9"/>
      <c r="L32" s="9"/>
      <c r="M32" s="9"/>
      <c r="N32" s="9"/>
      <c r="O32" s="15">
        <v>2</v>
      </c>
      <c r="P32" s="23"/>
      <c r="Q32" s="9"/>
      <c r="R32" s="9"/>
      <c r="S32" s="9"/>
      <c r="T32" s="9"/>
      <c r="U32" s="10"/>
    </row>
    <row r="33" spans="2:21" ht="12">
      <c r="B33" s="8"/>
      <c r="C33" s="15">
        <v>3</v>
      </c>
      <c r="D33" s="23"/>
      <c r="E33" s="9"/>
      <c r="F33" s="9"/>
      <c r="G33" s="9"/>
      <c r="H33" s="9"/>
      <c r="I33" s="15">
        <v>3</v>
      </c>
      <c r="J33" s="23"/>
      <c r="K33" s="9"/>
      <c r="L33" s="9"/>
      <c r="M33" s="9"/>
      <c r="N33" s="9"/>
      <c r="O33" s="15">
        <v>3</v>
      </c>
      <c r="P33" s="23"/>
      <c r="Q33" s="9"/>
      <c r="R33" s="9"/>
      <c r="S33" s="9"/>
      <c r="T33" s="9"/>
      <c r="U33" s="10"/>
    </row>
    <row r="34" spans="2:21" ht="12">
      <c r="B34" s="8"/>
      <c r="C34" s="15">
        <v>4</v>
      </c>
      <c r="D34" s="23"/>
      <c r="E34" s="9"/>
      <c r="F34" s="9"/>
      <c r="G34" s="9"/>
      <c r="H34" s="9"/>
      <c r="I34" s="15">
        <v>4</v>
      </c>
      <c r="J34" s="23"/>
      <c r="K34" s="9"/>
      <c r="L34" s="9"/>
      <c r="M34" s="9"/>
      <c r="N34" s="9"/>
      <c r="O34" s="15">
        <v>4</v>
      </c>
      <c r="P34" s="23"/>
      <c r="Q34" s="9"/>
      <c r="R34" s="9"/>
      <c r="S34" s="9"/>
      <c r="T34" s="9"/>
      <c r="U34" s="10"/>
    </row>
    <row r="35" spans="2:21" ht="12">
      <c r="B35" s="8"/>
      <c r="C35" s="15">
        <v>5</v>
      </c>
      <c r="D35" s="23"/>
      <c r="E35" s="9"/>
      <c r="F35" s="9"/>
      <c r="G35" s="9"/>
      <c r="H35" s="9"/>
      <c r="I35" s="15">
        <v>5</v>
      </c>
      <c r="J35" s="23"/>
      <c r="K35" s="9"/>
      <c r="L35" s="9"/>
      <c r="M35" s="9"/>
      <c r="N35" s="9"/>
      <c r="O35" s="15">
        <v>5</v>
      </c>
      <c r="P35" s="23"/>
      <c r="Q35" s="9"/>
      <c r="R35" s="9"/>
      <c r="S35" s="9"/>
      <c r="T35" s="9"/>
      <c r="U35" s="10"/>
    </row>
    <row r="36" spans="2:21" ht="12">
      <c r="B36" s="8"/>
      <c r="C36" s="15">
        <v>6</v>
      </c>
      <c r="D36" s="23"/>
      <c r="E36" s="9"/>
      <c r="F36" s="9"/>
      <c r="G36" s="9"/>
      <c r="H36" s="9"/>
      <c r="I36" s="15">
        <v>6</v>
      </c>
      <c r="J36" s="23"/>
      <c r="K36" s="9"/>
      <c r="L36" s="9"/>
      <c r="M36" s="9"/>
      <c r="N36" s="9"/>
      <c r="O36" s="15">
        <v>6</v>
      </c>
      <c r="P36" s="23"/>
      <c r="Q36" s="9"/>
      <c r="R36" s="9"/>
      <c r="S36" s="9"/>
      <c r="T36" s="9"/>
      <c r="U36" s="10"/>
    </row>
    <row r="37" spans="2:21" ht="12">
      <c r="B37" s="8"/>
      <c r="C37" s="15">
        <v>7</v>
      </c>
      <c r="D37" s="23"/>
      <c r="E37" s="9"/>
      <c r="F37" s="66" t="s">
        <v>10</v>
      </c>
      <c r="G37" s="67"/>
      <c r="H37" s="9"/>
      <c r="I37" s="15">
        <v>7</v>
      </c>
      <c r="J37" s="23"/>
      <c r="K37" s="9"/>
      <c r="L37" s="66" t="s">
        <v>8</v>
      </c>
      <c r="M37" s="67"/>
      <c r="N37" s="9"/>
      <c r="O37" s="15">
        <v>7</v>
      </c>
      <c r="P37" s="23"/>
      <c r="Q37" s="9"/>
      <c r="R37" s="9"/>
      <c r="S37" s="9"/>
      <c r="T37" s="9"/>
      <c r="U37" s="10"/>
    </row>
    <row r="38" spans="2:21" ht="12">
      <c r="B38" s="8"/>
      <c r="C38" s="16">
        <v>8</v>
      </c>
      <c r="D38" s="24"/>
      <c r="E38" s="9"/>
      <c r="F38" s="1" t="s">
        <v>0</v>
      </c>
      <c r="G38" s="2" t="s">
        <v>1</v>
      </c>
      <c r="H38" s="9"/>
      <c r="I38" s="16">
        <v>8</v>
      </c>
      <c r="J38" s="24"/>
      <c r="K38" s="9"/>
      <c r="L38" s="1" t="s">
        <v>0</v>
      </c>
      <c r="M38" s="2" t="s">
        <v>1</v>
      </c>
      <c r="N38" s="9"/>
      <c r="O38" s="16">
        <v>8</v>
      </c>
      <c r="P38" s="24"/>
      <c r="Q38" s="9"/>
      <c r="R38" s="9"/>
      <c r="S38" s="9"/>
      <c r="T38" s="9"/>
      <c r="U38" s="10"/>
    </row>
    <row r="39" spans="2:21" ht="12">
      <c r="B39" s="8"/>
      <c r="C39" s="9"/>
      <c r="D39" s="9"/>
      <c r="E39" s="9"/>
      <c r="F39" s="14">
        <v>1</v>
      </c>
      <c r="G39" s="22"/>
      <c r="H39" s="9"/>
      <c r="I39" s="9"/>
      <c r="J39" s="9"/>
      <c r="K39" s="9"/>
      <c r="L39" s="14">
        <v>1</v>
      </c>
      <c r="M39" s="22"/>
      <c r="N39" s="9"/>
      <c r="O39" s="9"/>
      <c r="P39" s="9"/>
      <c r="Q39" s="9"/>
      <c r="R39" s="9"/>
      <c r="S39" s="9"/>
      <c r="T39" s="9"/>
      <c r="U39" s="10"/>
    </row>
    <row r="40" spans="2:21" ht="12">
      <c r="B40" s="8"/>
      <c r="C40" s="9"/>
      <c r="D40" s="9"/>
      <c r="E40" s="9"/>
      <c r="F40" s="15">
        <v>2</v>
      </c>
      <c r="G40" s="23"/>
      <c r="H40" s="9"/>
      <c r="I40" s="9"/>
      <c r="J40" s="9"/>
      <c r="K40" s="9"/>
      <c r="L40" s="15">
        <v>2</v>
      </c>
      <c r="M40" s="23"/>
      <c r="N40" s="9"/>
      <c r="O40" s="9"/>
      <c r="P40" s="9"/>
      <c r="Q40" s="9"/>
      <c r="R40" s="9"/>
      <c r="S40" s="9"/>
      <c r="T40" s="9"/>
      <c r="U40" s="10"/>
    </row>
    <row r="41" spans="2:21" ht="12">
      <c r="B41" s="8"/>
      <c r="C41" s="9"/>
      <c r="D41" s="9"/>
      <c r="E41" s="9"/>
      <c r="F41" s="15">
        <v>3</v>
      </c>
      <c r="G41" s="23"/>
      <c r="H41" s="9"/>
      <c r="I41" s="9"/>
      <c r="J41" s="9"/>
      <c r="K41" s="9"/>
      <c r="L41" s="15">
        <v>3</v>
      </c>
      <c r="M41" s="23"/>
      <c r="N41" s="9"/>
      <c r="O41" s="9"/>
      <c r="P41" s="9"/>
      <c r="Q41" s="9"/>
      <c r="R41" s="9"/>
      <c r="S41" s="9"/>
      <c r="T41" s="9"/>
      <c r="U41" s="10"/>
    </row>
    <row r="42" spans="2:21" ht="12">
      <c r="B42" s="8"/>
      <c r="C42" s="9"/>
      <c r="D42" s="9"/>
      <c r="E42" s="9"/>
      <c r="F42" s="15">
        <v>4</v>
      </c>
      <c r="G42" s="23"/>
      <c r="H42" s="9"/>
      <c r="I42" s="9"/>
      <c r="J42" s="9"/>
      <c r="K42" s="9"/>
      <c r="L42" s="15">
        <v>4</v>
      </c>
      <c r="M42" s="23"/>
      <c r="N42" s="9"/>
      <c r="O42" s="9"/>
      <c r="P42" s="9"/>
      <c r="Q42" s="9"/>
      <c r="R42" s="9"/>
      <c r="S42" s="9"/>
      <c r="T42" s="9"/>
      <c r="U42" s="10"/>
    </row>
    <row r="43" spans="2:21" ht="12">
      <c r="B43" s="8"/>
      <c r="C43" s="9"/>
      <c r="D43" s="9"/>
      <c r="E43" s="9"/>
      <c r="F43" s="15">
        <v>5</v>
      </c>
      <c r="G43" s="23"/>
      <c r="H43" s="9"/>
      <c r="I43" s="9"/>
      <c r="J43" s="9"/>
      <c r="K43" s="9"/>
      <c r="L43" s="15">
        <v>5</v>
      </c>
      <c r="M43" s="23"/>
      <c r="N43" s="9"/>
      <c r="O43" s="9"/>
      <c r="P43" s="9"/>
      <c r="Q43" s="9"/>
      <c r="R43" s="9"/>
      <c r="S43" s="9"/>
      <c r="T43" s="9"/>
      <c r="U43" s="10"/>
    </row>
    <row r="44" spans="2:21" ht="12">
      <c r="B44" s="8"/>
      <c r="C44" s="9"/>
      <c r="D44" s="9"/>
      <c r="E44" s="9"/>
      <c r="F44" s="15">
        <v>6</v>
      </c>
      <c r="G44" s="23"/>
      <c r="H44" s="9"/>
      <c r="I44" s="9"/>
      <c r="J44" s="9"/>
      <c r="K44" s="9"/>
      <c r="L44" s="15">
        <v>6</v>
      </c>
      <c r="M44" s="23"/>
      <c r="N44" s="9"/>
      <c r="O44" s="9"/>
      <c r="P44" s="9"/>
      <c r="Q44" s="9"/>
      <c r="R44" s="9"/>
      <c r="S44" s="9"/>
      <c r="T44" s="9"/>
      <c r="U44" s="10"/>
    </row>
    <row r="45" spans="2:21" ht="12">
      <c r="B45" s="8"/>
      <c r="C45" s="9"/>
      <c r="D45" s="9"/>
      <c r="E45" s="9"/>
      <c r="F45" s="15">
        <v>7</v>
      </c>
      <c r="G45" s="23"/>
      <c r="H45" s="9"/>
      <c r="I45" s="9"/>
      <c r="J45" s="9"/>
      <c r="K45" s="9"/>
      <c r="L45" s="15">
        <v>7</v>
      </c>
      <c r="M45" s="23"/>
      <c r="N45" s="9"/>
      <c r="O45" s="9"/>
      <c r="P45" s="9"/>
      <c r="Q45" s="9"/>
      <c r="R45" s="9"/>
      <c r="S45" s="9"/>
      <c r="T45" s="9"/>
      <c r="U45" s="10"/>
    </row>
    <row r="46" spans="2:21" ht="12">
      <c r="B46" s="8"/>
      <c r="C46" s="9"/>
      <c r="D46" s="9"/>
      <c r="E46" s="9"/>
      <c r="F46" s="16">
        <v>8</v>
      </c>
      <c r="G46" s="24"/>
      <c r="H46" s="9"/>
      <c r="I46" s="9"/>
      <c r="J46" s="9"/>
      <c r="K46" s="9"/>
      <c r="L46" s="16">
        <v>8</v>
      </c>
      <c r="M46" s="24"/>
      <c r="N46" s="9"/>
      <c r="O46" s="9"/>
      <c r="P46" s="9"/>
      <c r="Q46" s="9"/>
      <c r="R46" s="9"/>
      <c r="S46" s="9"/>
      <c r="T46" s="9"/>
      <c r="U46" s="10"/>
    </row>
    <row r="47" spans="2:21" ht="6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2:21" ht="4.5" customHeight="1"/>
  </sheetData>
  <sheetProtection password="8527" sheet="1" objects="1" scenarios="1" selectLockedCells="1"/>
  <mergeCells count="14">
    <mergeCell ref="F37:G37"/>
    <mergeCell ref="I29:J29"/>
    <mergeCell ref="L37:M37"/>
    <mergeCell ref="F5:G5"/>
    <mergeCell ref="I12:J12"/>
    <mergeCell ref="L5:M5"/>
    <mergeCell ref="O29:P29"/>
    <mergeCell ref="C12:D12"/>
    <mergeCell ref="S24:T24"/>
    <mergeCell ref="S27:T27"/>
    <mergeCell ref="S26:T26"/>
    <mergeCell ref="S23:T23"/>
    <mergeCell ref="C29:D29"/>
    <mergeCell ref="O12:P12"/>
  </mergeCells>
  <phoneticPr fontId="4" type="noConversion"/>
  <pageMargins left="0.15" right="0.15" top="0.25" bottom="0.25" header="0.15" footer="0.1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4"/>
  <sheetViews>
    <sheetView showGridLines="0" workbookViewId="0"/>
  </sheetViews>
  <sheetFormatPr defaultRowHeight="11.25"/>
  <cols>
    <col min="1" max="1" width="0.42578125" style="25" customWidth="1"/>
    <col min="2" max="2" width="1.42578125" style="25" customWidth="1"/>
    <col min="3" max="3" width="0.85546875" style="25" customWidth="1"/>
    <col min="4" max="4" width="7.42578125" style="25" customWidth="1"/>
    <col min="5" max="5" width="0.7109375" style="25" customWidth="1"/>
    <col min="6" max="6" width="0.85546875" style="25" customWidth="1"/>
    <col min="7" max="7" width="7.42578125" style="25" customWidth="1"/>
    <col min="8" max="8" width="0.7109375" style="25" customWidth="1"/>
    <col min="9" max="9" width="0.85546875" style="25" customWidth="1"/>
    <col min="10" max="10" width="7.42578125" style="25" customWidth="1"/>
    <col min="11" max="11" width="0.7109375" style="25" customWidth="1"/>
    <col min="12" max="12" width="7.42578125" style="25" customWidth="1"/>
    <col min="13" max="13" width="0.85546875" style="25" customWidth="1"/>
    <col min="14" max="14" width="1.5703125" style="25" customWidth="1"/>
    <col min="15" max="15" width="0.85546875" style="25" customWidth="1"/>
    <col min="16" max="16" width="7.42578125" style="25" customWidth="1"/>
    <col min="17" max="17" width="0.7109375" style="25" customWidth="1"/>
    <col min="18" max="18" width="0.85546875" style="25" customWidth="1"/>
    <col min="19" max="19" width="7.42578125" style="25" customWidth="1"/>
    <col min="20" max="20" width="0.7109375" style="25" customWidth="1"/>
    <col min="21" max="21" width="0.85546875" style="25" customWidth="1"/>
    <col min="22" max="22" width="8" style="25" customWidth="1"/>
    <col min="23" max="23" width="0.7109375" style="25" customWidth="1"/>
    <col min="24" max="24" width="7.42578125" style="25" customWidth="1"/>
    <col min="25" max="25" width="0.85546875" style="25" customWidth="1"/>
    <col min="26" max="26" width="1.42578125" style="25" customWidth="1"/>
    <col min="27" max="27" width="0.85546875" style="25" customWidth="1"/>
    <col min="28" max="28" width="7.42578125" style="25" customWidth="1"/>
    <col min="29" max="29" width="0.7109375" style="25" customWidth="1"/>
    <col min="30" max="30" width="0.85546875" style="25" customWidth="1"/>
    <col min="31" max="31" width="7.42578125" style="25" customWidth="1"/>
    <col min="32" max="32" width="0.7109375" style="25" customWidth="1"/>
    <col min="33" max="33" width="0.85546875" style="25" customWidth="1"/>
    <col min="34" max="34" width="7.42578125" style="25" customWidth="1"/>
    <col min="35" max="35" width="0.7109375" style="25" customWidth="1"/>
    <col min="36" max="36" width="7.42578125" style="25" customWidth="1"/>
    <col min="37" max="37" width="0.85546875" style="25" customWidth="1"/>
    <col min="38" max="38" width="1.5703125" style="25" customWidth="1"/>
    <col min="39" max="39" width="0.85546875" style="25" customWidth="1"/>
    <col min="40" max="40" width="7.42578125" style="25" customWidth="1"/>
    <col min="41" max="41" width="0.7109375" style="25" customWidth="1"/>
    <col min="42" max="42" width="0.85546875" style="25" customWidth="1"/>
    <col min="43" max="43" width="7.42578125" style="25" customWidth="1"/>
    <col min="44" max="44" width="0.7109375" style="25" customWidth="1"/>
    <col min="45" max="45" width="0.85546875" style="25" customWidth="1"/>
    <col min="46" max="46" width="7.42578125" style="25" customWidth="1"/>
    <col min="47" max="47" width="0.7109375" style="25" customWidth="1"/>
    <col min="48" max="48" width="7.42578125" style="25" customWidth="1"/>
    <col min="49" max="49" width="0.85546875" style="25" customWidth="1"/>
    <col min="50" max="50" width="1.5703125" style="25" customWidth="1"/>
    <col min="51" max="51" width="0.85546875" style="25" customWidth="1"/>
    <col min="52" max="52" width="7.42578125" style="25" customWidth="1"/>
    <col min="53" max="53" width="0.7109375" style="25" customWidth="1"/>
    <col min="54" max="54" width="0.85546875" style="25" customWidth="1"/>
    <col min="55" max="55" width="7.42578125" style="25" customWidth="1"/>
    <col min="56" max="56" width="0.7109375" style="25" customWidth="1"/>
    <col min="57" max="57" width="0.85546875" style="25" customWidth="1"/>
    <col min="58" max="58" width="7.42578125" style="25" customWidth="1"/>
    <col min="59" max="59" width="0.7109375" style="25" customWidth="1"/>
    <col min="60" max="60" width="7.42578125" style="25" customWidth="1"/>
    <col min="61" max="61" width="0.85546875" style="25" customWidth="1"/>
    <col min="62" max="62" width="1.5703125" style="25" customWidth="1"/>
    <col min="63" max="63" width="2.85546875" style="25" customWidth="1"/>
    <col min="64" max="64" width="0.5703125" style="25" customWidth="1"/>
    <col min="65" max="65" width="2.42578125" style="25" bestFit="1" customWidth="1"/>
    <col min="66" max="66" width="0.85546875" style="25" customWidth="1"/>
    <col min="67" max="67" width="0.42578125" style="25" customWidth="1"/>
    <col min="68" max="16384" width="9.140625" style="25"/>
  </cols>
  <sheetData>
    <row r="1" spans="1:66" ht="4.5" customHeight="1">
      <c r="A1" s="46"/>
    </row>
    <row r="2" spans="1:66">
      <c r="B2" s="33"/>
      <c r="C2" s="34"/>
      <c r="D2" s="34"/>
      <c r="E2" s="34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5"/>
    </row>
    <row r="3" spans="1:66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9"/>
    </row>
    <row r="4" spans="1:66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9"/>
    </row>
    <row r="5" spans="1:66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9"/>
    </row>
    <row r="6" spans="1:66" ht="15" customHeight="1">
      <c r="B6" s="27"/>
      <c r="C6" s="73" t="str">
        <f>TRIM(INDEX(refTable1,1))</f>
        <v/>
      </c>
      <c r="D6" s="74"/>
      <c r="E6" s="28"/>
      <c r="F6" s="73" t="str">
        <f>TRIM(INDEX(refTable1,2))</f>
        <v/>
      </c>
      <c r="G6" s="74"/>
      <c r="H6" s="28"/>
      <c r="I6" s="73" t="str">
        <f>TRIM(INDEX(refTable1,3))</f>
        <v/>
      </c>
      <c r="J6" s="74"/>
      <c r="K6" s="28"/>
      <c r="L6" s="73" t="str">
        <f>TRIM(INDEX(refTable1,4))</f>
        <v/>
      </c>
      <c r="M6" s="74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73" t="str">
        <f>TRIM(INDEX(refTable3,1))</f>
        <v/>
      </c>
      <c r="AB6" s="74"/>
      <c r="AC6" s="28"/>
      <c r="AD6" s="73" t="str">
        <f>TRIM(INDEX(refTable3,2))</f>
        <v/>
      </c>
      <c r="AE6" s="74"/>
      <c r="AF6" s="28"/>
      <c r="AG6" s="73" t="str">
        <f>TRIM(INDEX(refTable3,3))</f>
        <v/>
      </c>
      <c r="AH6" s="74"/>
      <c r="AI6" s="28"/>
      <c r="AJ6" s="73" t="str">
        <f>TRIM(INDEX(refTable3,4))</f>
        <v/>
      </c>
      <c r="AK6" s="74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73" t="str">
        <f>TRIM(INDEX(refTable5,1))</f>
        <v/>
      </c>
      <c r="AZ6" s="74"/>
      <c r="BA6" s="28"/>
      <c r="BB6" s="73" t="str">
        <f>TRIM(INDEX(refTable5,2))</f>
        <v/>
      </c>
      <c r="BC6" s="74"/>
      <c r="BD6" s="28"/>
      <c r="BE6" s="73" t="str">
        <f>TRIM(INDEX(refTable5,3))</f>
        <v/>
      </c>
      <c r="BF6" s="74"/>
      <c r="BG6" s="28"/>
      <c r="BH6" s="73" t="str">
        <f>TRIM(INDEX(refTable5,4))</f>
        <v/>
      </c>
      <c r="BI6" s="74"/>
      <c r="BJ6" s="28"/>
      <c r="BK6" s="28"/>
      <c r="BL6" s="28"/>
      <c r="BM6" s="28"/>
      <c r="BN6" s="29"/>
    </row>
    <row r="7" spans="1:66" ht="15" customHeight="1">
      <c r="B7" s="27"/>
      <c r="C7" s="75"/>
      <c r="D7" s="76"/>
      <c r="E7" s="28"/>
      <c r="F7" s="75"/>
      <c r="G7" s="76"/>
      <c r="H7" s="28"/>
      <c r="I7" s="75"/>
      <c r="J7" s="76"/>
      <c r="K7" s="28"/>
      <c r="L7" s="75"/>
      <c r="M7" s="7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75"/>
      <c r="AB7" s="76"/>
      <c r="AC7" s="28"/>
      <c r="AD7" s="75"/>
      <c r="AE7" s="76"/>
      <c r="AF7" s="28"/>
      <c r="AG7" s="75"/>
      <c r="AH7" s="76"/>
      <c r="AI7" s="28"/>
      <c r="AJ7" s="75"/>
      <c r="AK7" s="76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75"/>
      <c r="AZ7" s="76"/>
      <c r="BA7" s="28"/>
      <c r="BB7" s="75"/>
      <c r="BC7" s="76"/>
      <c r="BD7" s="28"/>
      <c r="BE7" s="75"/>
      <c r="BF7" s="76"/>
      <c r="BG7" s="28"/>
      <c r="BH7" s="75"/>
      <c r="BI7" s="76"/>
      <c r="BJ7" s="28"/>
      <c r="BK7" s="28"/>
      <c r="BL7" s="28"/>
      <c r="BM7" s="28"/>
      <c r="BN7" s="29"/>
    </row>
    <row r="8" spans="1:66" ht="4.5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9"/>
    </row>
    <row r="9" spans="1:66" ht="12" customHeight="1">
      <c r="B9" s="27"/>
      <c r="C9" s="28"/>
      <c r="D9" s="77" t="s">
        <v>22</v>
      </c>
      <c r="E9" s="78"/>
      <c r="F9" s="78"/>
      <c r="G9" s="78"/>
      <c r="H9" s="78"/>
      <c r="I9" s="78"/>
      <c r="J9" s="78"/>
      <c r="K9" s="78"/>
      <c r="L9" s="7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77" t="s">
        <v>24</v>
      </c>
      <c r="AC9" s="78"/>
      <c r="AD9" s="78"/>
      <c r="AE9" s="78"/>
      <c r="AF9" s="78"/>
      <c r="AG9" s="78"/>
      <c r="AH9" s="78"/>
      <c r="AI9" s="78"/>
      <c r="AJ9" s="79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77" t="s">
        <v>26</v>
      </c>
      <c r="BA9" s="78"/>
      <c r="BB9" s="78"/>
      <c r="BC9" s="78"/>
      <c r="BD9" s="78"/>
      <c r="BE9" s="78"/>
      <c r="BF9" s="78"/>
      <c r="BG9" s="78"/>
      <c r="BH9" s="79"/>
      <c r="BI9" s="28"/>
      <c r="BJ9" s="28"/>
      <c r="BK9" s="28"/>
      <c r="BL9" s="28"/>
      <c r="BM9" s="28"/>
      <c r="BN9" s="29"/>
    </row>
    <row r="10" spans="1:66" ht="12" customHeight="1">
      <c r="B10" s="27"/>
      <c r="C10" s="28"/>
      <c r="D10" s="80"/>
      <c r="E10" s="81"/>
      <c r="F10" s="81"/>
      <c r="G10" s="81"/>
      <c r="H10" s="81"/>
      <c r="I10" s="81"/>
      <c r="J10" s="81"/>
      <c r="K10" s="81"/>
      <c r="L10" s="82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80"/>
      <c r="AC10" s="81"/>
      <c r="AD10" s="81"/>
      <c r="AE10" s="81"/>
      <c r="AF10" s="81"/>
      <c r="AG10" s="81"/>
      <c r="AH10" s="81"/>
      <c r="AI10" s="81"/>
      <c r="AJ10" s="82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80"/>
      <c r="BA10" s="81"/>
      <c r="BB10" s="81"/>
      <c r="BC10" s="81"/>
      <c r="BD10" s="81"/>
      <c r="BE10" s="81"/>
      <c r="BF10" s="81"/>
      <c r="BG10" s="81"/>
      <c r="BH10" s="82"/>
      <c r="BI10" s="28"/>
      <c r="BJ10" s="28"/>
      <c r="BK10" s="28"/>
      <c r="BL10" s="28"/>
      <c r="BM10" s="28"/>
      <c r="BN10" s="29"/>
    </row>
    <row r="11" spans="1:66" ht="4.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30"/>
      <c r="BL11" s="28"/>
      <c r="BM11" s="84" t="s">
        <v>43</v>
      </c>
      <c r="BN11" s="29"/>
    </row>
    <row r="12" spans="1:66" ht="15" customHeight="1">
      <c r="B12" s="27"/>
      <c r="C12" s="73" t="str">
        <f>TRIM(INDEX(refTable1,8))</f>
        <v/>
      </c>
      <c r="D12" s="74"/>
      <c r="E12" s="28"/>
      <c r="F12" s="73" t="str">
        <f>TRIM(INDEX(refTable1,7))</f>
        <v/>
      </c>
      <c r="G12" s="74"/>
      <c r="H12" s="28"/>
      <c r="I12" s="73" t="str">
        <f>TRIM(INDEX(refTable1,6))</f>
        <v/>
      </c>
      <c r="J12" s="74"/>
      <c r="K12" s="28"/>
      <c r="L12" s="73" t="str">
        <f>TRIM(INDEX(refTable1,5))</f>
        <v/>
      </c>
      <c r="M12" s="7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73" t="str">
        <f>TRIM(INDEX(refTable3,8))</f>
        <v/>
      </c>
      <c r="AB12" s="74"/>
      <c r="AC12" s="28"/>
      <c r="AD12" s="73" t="str">
        <f>TRIM(INDEX(refTable3,7))</f>
        <v/>
      </c>
      <c r="AE12" s="74"/>
      <c r="AF12" s="28"/>
      <c r="AG12" s="73" t="str">
        <f>TRIM(INDEX(refTable3,6))</f>
        <v/>
      </c>
      <c r="AH12" s="74"/>
      <c r="AI12" s="28"/>
      <c r="AJ12" s="73" t="str">
        <f>TRIM(INDEX(refTable3,5))</f>
        <v/>
      </c>
      <c r="AK12" s="7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73" t="str">
        <f>TRIM(INDEX(refTable5,8))</f>
        <v/>
      </c>
      <c r="AZ12" s="74"/>
      <c r="BA12" s="28"/>
      <c r="BB12" s="73" t="str">
        <f>TRIM(INDEX(refTable5,7))</f>
        <v/>
      </c>
      <c r="BC12" s="74"/>
      <c r="BD12" s="28"/>
      <c r="BE12" s="73" t="str">
        <f>TRIM(INDEX(refTable5,6))</f>
        <v/>
      </c>
      <c r="BF12" s="74"/>
      <c r="BG12" s="28"/>
      <c r="BH12" s="73" t="str">
        <f>TRIM(INDEX(refTable5,5))</f>
        <v/>
      </c>
      <c r="BI12" s="74"/>
      <c r="BJ12" s="28"/>
      <c r="BK12" s="84" t="s">
        <v>44</v>
      </c>
      <c r="BL12" s="28"/>
      <c r="BM12" s="85"/>
      <c r="BN12" s="29"/>
    </row>
    <row r="13" spans="1:66" ht="15" customHeight="1">
      <c r="B13" s="27"/>
      <c r="C13" s="75"/>
      <c r="D13" s="76"/>
      <c r="E13" s="28"/>
      <c r="F13" s="75"/>
      <c r="G13" s="76"/>
      <c r="H13" s="28"/>
      <c r="I13" s="75"/>
      <c r="J13" s="76"/>
      <c r="K13" s="28"/>
      <c r="L13" s="75"/>
      <c r="M13" s="76"/>
      <c r="N13" s="28"/>
      <c r="O13" s="73" t="str">
        <f>TRIM(INDEX(refTable2,1))</f>
        <v/>
      </c>
      <c r="P13" s="74"/>
      <c r="Q13" s="28"/>
      <c r="R13" s="73" t="str">
        <f>TRIM(INDEX(refTable2,2))</f>
        <v/>
      </c>
      <c r="S13" s="74"/>
      <c r="T13" s="28"/>
      <c r="U13" s="73" t="str">
        <f>TRIM(INDEX(refTable2,3))</f>
        <v/>
      </c>
      <c r="V13" s="74"/>
      <c r="W13" s="28"/>
      <c r="X13" s="73" t="str">
        <f>TRIM(INDEX(refTable2,4))</f>
        <v/>
      </c>
      <c r="Y13" s="74"/>
      <c r="Z13" s="28"/>
      <c r="AA13" s="75"/>
      <c r="AB13" s="76"/>
      <c r="AC13" s="28"/>
      <c r="AD13" s="75"/>
      <c r="AE13" s="76"/>
      <c r="AF13" s="28"/>
      <c r="AG13" s="75"/>
      <c r="AH13" s="76"/>
      <c r="AI13" s="28"/>
      <c r="AJ13" s="75"/>
      <c r="AK13" s="76"/>
      <c r="AL13" s="28"/>
      <c r="AM13" s="73" t="str">
        <f>TRIM(INDEX(refTable4,1))</f>
        <v/>
      </c>
      <c r="AN13" s="74"/>
      <c r="AO13" s="28"/>
      <c r="AP13" s="73" t="str">
        <f>TRIM(INDEX(refTable4,2))</f>
        <v/>
      </c>
      <c r="AQ13" s="74"/>
      <c r="AR13" s="28"/>
      <c r="AS13" s="73" t="str">
        <f>TRIM(INDEX(refTable4,3))</f>
        <v/>
      </c>
      <c r="AT13" s="74"/>
      <c r="AU13" s="28"/>
      <c r="AV13" s="73" t="str">
        <f>TRIM(INDEX(refTable4,4))</f>
        <v/>
      </c>
      <c r="AW13" s="74"/>
      <c r="AX13" s="28"/>
      <c r="AY13" s="75"/>
      <c r="AZ13" s="76"/>
      <c r="BA13" s="28"/>
      <c r="BB13" s="75"/>
      <c r="BC13" s="76"/>
      <c r="BD13" s="28"/>
      <c r="BE13" s="75"/>
      <c r="BF13" s="76"/>
      <c r="BG13" s="28"/>
      <c r="BH13" s="75"/>
      <c r="BI13" s="76"/>
      <c r="BJ13" s="28"/>
      <c r="BK13" s="85"/>
      <c r="BL13" s="28"/>
      <c r="BM13" s="85"/>
      <c r="BN13" s="29"/>
    </row>
    <row r="14" spans="1:66" ht="13.5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75"/>
      <c r="P14" s="76"/>
      <c r="Q14" s="28"/>
      <c r="R14" s="75"/>
      <c r="S14" s="76"/>
      <c r="T14" s="28"/>
      <c r="U14" s="75"/>
      <c r="V14" s="76"/>
      <c r="W14" s="28"/>
      <c r="X14" s="75"/>
      <c r="Y14" s="76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75"/>
      <c r="AN14" s="76"/>
      <c r="AO14" s="28"/>
      <c r="AP14" s="75"/>
      <c r="AQ14" s="76"/>
      <c r="AR14" s="28"/>
      <c r="AS14" s="75"/>
      <c r="AT14" s="76"/>
      <c r="AU14" s="28"/>
      <c r="AV14" s="75"/>
      <c r="AW14" s="76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85"/>
      <c r="BL14" s="28"/>
      <c r="BM14" s="85"/>
      <c r="BN14" s="29"/>
    </row>
    <row r="15" spans="1:66" ht="4.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85"/>
      <c r="BL15" s="28"/>
      <c r="BM15" s="85"/>
      <c r="BN15" s="29"/>
    </row>
    <row r="16" spans="1:66" ht="12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77" t="s">
        <v>23</v>
      </c>
      <c r="Q16" s="78"/>
      <c r="R16" s="78"/>
      <c r="S16" s="78"/>
      <c r="T16" s="78"/>
      <c r="U16" s="78"/>
      <c r="V16" s="78"/>
      <c r="W16" s="78"/>
      <c r="X16" s="79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77" t="s">
        <v>25</v>
      </c>
      <c r="AO16" s="78"/>
      <c r="AP16" s="78"/>
      <c r="AQ16" s="78"/>
      <c r="AR16" s="78"/>
      <c r="AS16" s="78"/>
      <c r="AT16" s="78"/>
      <c r="AU16" s="78"/>
      <c r="AV16" s="79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85"/>
      <c r="BL16" s="28"/>
      <c r="BM16" s="85"/>
      <c r="BN16" s="29"/>
    </row>
    <row r="17" spans="2:66" ht="12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80"/>
      <c r="Q17" s="81"/>
      <c r="R17" s="81"/>
      <c r="S17" s="81"/>
      <c r="T17" s="81"/>
      <c r="U17" s="81"/>
      <c r="V17" s="81"/>
      <c r="W17" s="81"/>
      <c r="X17" s="82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80"/>
      <c r="AO17" s="81"/>
      <c r="AP17" s="81"/>
      <c r="AQ17" s="81"/>
      <c r="AR17" s="81"/>
      <c r="AS17" s="81"/>
      <c r="AT17" s="81"/>
      <c r="AU17" s="81"/>
      <c r="AV17" s="82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85"/>
      <c r="BL17" s="28"/>
      <c r="BM17" s="85"/>
      <c r="BN17" s="29"/>
    </row>
    <row r="18" spans="2:66" ht="4.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85"/>
      <c r="BL18" s="28"/>
      <c r="BM18" s="85"/>
      <c r="BN18" s="29"/>
    </row>
    <row r="19" spans="2:66" ht="1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3" t="str">
        <f>TRIM(INDEX(refTable2,8))</f>
        <v/>
      </c>
      <c r="P19" s="74"/>
      <c r="Q19" s="28"/>
      <c r="R19" s="73" t="str">
        <f>TRIM(INDEX(refTable2,7))</f>
        <v/>
      </c>
      <c r="S19" s="74"/>
      <c r="T19" s="28"/>
      <c r="U19" s="73" t="str">
        <f>TRIM(INDEX(refTable2,6))</f>
        <v/>
      </c>
      <c r="V19" s="74"/>
      <c r="W19" s="28"/>
      <c r="X19" s="73" t="str">
        <f>TRIM(INDEX(refTable2,5))</f>
        <v/>
      </c>
      <c r="Y19" s="74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73" t="str">
        <f>TRIM(INDEX(refTable4,8))</f>
        <v/>
      </c>
      <c r="AN19" s="74"/>
      <c r="AO19" s="28"/>
      <c r="AP19" s="73" t="str">
        <f>TRIM(INDEX(refTable4,7))</f>
        <v/>
      </c>
      <c r="AQ19" s="74"/>
      <c r="AR19" s="28"/>
      <c r="AS19" s="73" t="str">
        <f>TRIM(INDEX(refTable4,6))</f>
        <v/>
      </c>
      <c r="AT19" s="74"/>
      <c r="AU19" s="28"/>
      <c r="AV19" s="73" t="str">
        <f>TRIM(INDEX(refTable4,5))</f>
        <v/>
      </c>
      <c r="AW19" s="74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85"/>
      <c r="BL19" s="28"/>
      <c r="BM19" s="85"/>
      <c r="BN19" s="29"/>
    </row>
    <row r="20" spans="2:66" ht="1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75"/>
      <c r="P20" s="76"/>
      <c r="Q20" s="28"/>
      <c r="R20" s="75"/>
      <c r="S20" s="76"/>
      <c r="T20" s="28"/>
      <c r="U20" s="75"/>
      <c r="V20" s="76"/>
      <c r="W20" s="28"/>
      <c r="X20" s="75"/>
      <c r="Y20" s="76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75"/>
      <c r="AN20" s="76"/>
      <c r="AO20" s="28"/>
      <c r="AP20" s="75"/>
      <c r="AQ20" s="76"/>
      <c r="AR20" s="28"/>
      <c r="AS20" s="75"/>
      <c r="AT20" s="76"/>
      <c r="AU20" s="28"/>
      <c r="AV20" s="75"/>
      <c r="AW20" s="76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85"/>
      <c r="BL20" s="28"/>
      <c r="BM20" s="86"/>
      <c r="BN20" s="29"/>
    </row>
    <row r="21" spans="2:66" ht="4.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85"/>
      <c r="BL21" s="28"/>
      <c r="BM21" s="28"/>
      <c r="BN21" s="29"/>
    </row>
    <row r="22" spans="2:66" ht="33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85"/>
      <c r="BL22" s="28"/>
      <c r="BM22" s="36" t="s">
        <v>41</v>
      </c>
      <c r="BN22" s="29"/>
    </row>
    <row r="23" spans="2:66" ht="33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85"/>
      <c r="BL23" s="28"/>
      <c r="BM23" s="36" t="s">
        <v>40</v>
      </c>
      <c r="BN23" s="29"/>
    </row>
    <row r="24" spans="2:66" ht="4.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85"/>
      <c r="BL24" s="28"/>
      <c r="BM24" s="28"/>
      <c r="BN24" s="29"/>
    </row>
    <row r="25" spans="2:66" ht="1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73" t="str">
        <f>TRIM(INDEX(refTable9,1))</f>
        <v/>
      </c>
      <c r="P25" s="74"/>
      <c r="Q25" s="28"/>
      <c r="R25" s="73" t="str">
        <f>TRIM(INDEX(refTable9,2))</f>
        <v/>
      </c>
      <c r="S25" s="74"/>
      <c r="T25" s="28"/>
      <c r="U25" s="73" t="str">
        <f>TRIM(INDEX(refTable9,3))</f>
        <v/>
      </c>
      <c r="V25" s="74"/>
      <c r="W25" s="28"/>
      <c r="X25" s="73" t="str">
        <f>TRIM(INDEX(refTable9,4))</f>
        <v/>
      </c>
      <c r="Y25" s="74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73" t="str">
        <f>TRIM(INDEX(refTable7,1))</f>
        <v/>
      </c>
      <c r="AN25" s="74"/>
      <c r="AO25" s="28"/>
      <c r="AP25" s="73" t="str">
        <f>TRIM(INDEX(refTable7,2))</f>
        <v/>
      </c>
      <c r="AQ25" s="74"/>
      <c r="AR25" s="28"/>
      <c r="AS25" s="73" t="str">
        <f>TRIM(INDEX(refTable7,3))</f>
        <v/>
      </c>
      <c r="AT25" s="74"/>
      <c r="AU25" s="28"/>
      <c r="AV25" s="73" t="str">
        <f>TRIM(INDEX(refTable7,4))</f>
        <v/>
      </c>
      <c r="AW25" s="74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85"/>
      <c r="BL25" s="28"/>
      <c r="BM25" s="84" t="s">
        <v>42</v>
      </c>
      <c r="BN25" s="29"/>
    </row>
    <row r="26" spans="2:66" ht="15" customHeigh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75"/>
      <c r="P26" s="76"/>
      <c r="Q26" s="28"/>
      <c r="R26" s="75"/>
      <c r="S26" s="76"/>
      <c r="T26" s="28"/>
      <c r="U26" s="75"/>
      <c r="V26" s="76"/>
      <c r="W26" s="28"/>
      <c r="X26" s="75"/>
      <c r="Y26" s="76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75"/>
      <c r="AN26" s="76"/>
      <c r="AO26" s="28"/>
      <c r="AP26" s="75"/>
      <c r="AQ26" s="76"/>
      <c r="AR26" s="28"/>
      <c r="AS26" s="75"/>
      <c r="AT26" s="76"/>
      <c r="AU26" s="28"/>
      <c r="AV26" s="75"/>
      <c r="AW26" s="76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85"/>
      <c r="BL26" s="28"/>
      <c r="BM26" s="85"/>
      <c r="BN26" s="29"/>
    </row>
    <row r="27" spans="2:66" ht="4.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85"/>
      <c r="BL27" s="28"/>
      <c r="BM27" s="85"/>
      <c r="BN27" s="29"/>
    </row>
    <row r="28" spans="2:66" ht="12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77" t="s">
        <v>38</v>
      </c>
      <c r="Q28" s="78"/>
      <c r="R28" s="78"/>
      <c r="S28" s="78"/>
      <c r="T28" s="78"/>
      <c r="U28" s="78"/>
      <c r="V28" s="78"/>
      <c r="W28" s="78"/>
      <c r="X28" s="79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77" t="s">
        <v>36</v>
      </c>
      <c r="AO28" s="78"/>
      <c r="AP28" s="78"/>
      <c r="AQ28" s="78"/>
      <c r="AR28" s="78"/>
      <c r="AS28" s="78"/>
      <c r="AT28" s="78"/>
      <c r="AU28" s="78"/>
      <c r="AV28" s="7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85"/>
      <c r="BL28" s="28"/>
      <c r="BM28" s="85"/>
      <c r="BN28" s="29"/>
    </row>
    <row r="29" spans="2:66" ht="12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80"/>
      <c r="Q29" s="81"/>
      <c r="R29" s="81"/>
      <c r="S29" s="81"/>
      <c r="T29" s="81"/>
      <c r="U29" s="81"/>
      <c r="V29" s="81"/>
      <c r="W29" s="81"/>
      <c r="X29" s="82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80"/>
      <c r="AO29" s="81"/>
      <c r="AP29" s="81"/>
      <c r="AQ29" s="81"/>
      <c r="AR29" s="81"/>
      <c r="AS29" s="81"/>
      <c r="AT29" s="81"/>
      <c r="AU29" s="81"/>
      <c r="AV29" s="82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85"/>
      <c r="BL29" s="28"/>
      <c r="BM29" s="85"/>
      <c r="BN29" s="29"/>
    </row>
    <row r="30" spans="2:66" ht="4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85"/>
      <c r="BL30" s="28"/>
      <c r="BM30" s="85"/>
      <c r="BN30" s="29"/>
    </row>
    <row r="31" spans="2:66" ht="1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73" t="str">
        <f>TRIM(INDEX(refTable9,8))</f>
        <v/>
      </c>
      <c r="P31" s="74"/>
      <c r="Q31" s="28"/>
      <c r="R31" s="73" t="str">
        <f>TRIM(INDEX(refTable9,7))</f>
        <v/>
      </c>
      <c r="S31" s="74"/>
      <c r="T31" s="28"/>
      <c r="U31" s="73" t="str">
        <f>TRIM(INDEX(refTable9,6))</f>
        <v/>
      </c>
      <c r="V31" s="74"/>
      <c r="W31" s="28"/>
      <c r="X31" s="73" t="str">
        <f>TRIM(INDEX(refTable9,5))</f>
        <v/>
      </c>
      <c r="Y31" s="74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73" t="str">
        <f>TRIM(INDEX(refTable7,8))</f>
        <v/>
      </c>
      <c r="AN31" s="74"/>
      <c r="AO31" s="28"/>
      <c r="AP31" s="73" t="str">
        <f>TRIM(INDEX(refTable7,7))</f>
        <v/>
      </c>
      <c r="AQ31" s="74"/>
      <c r="AR31" s="28"/>
      <c r="AS31" s="73" t="str">
        <f>TRIM(INDEX(refTable7,6))</f>
        <v/>
      </c>
      <c r="AT31" s="74"/>
      <c r="AU31" s="28"/>
      <c r="AV31" s="73" t="str">
        <f>TRIM(INDEX(refTable7,5))</f>
        <v/>
      </c>
      <c r="AW31" s="74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85"/>
      <c r="BL31" s="28"/>
      <c r="BM31" s="85"/>
      <c r="BN31" s="29"/>
    </row>
    <row r="32" spans="2:66" ht="15" customHeight="1">
      <c r="B32" s="27"/>
      <c r="C32" s="73" t="str">
        <f>TRIM(INDEX(refTable10,1))</f>
        <v/>
      </c>
      <c r="D32" s="74"/>
      <c r="E32" s="28"/>
      <c r="F32" s="73" t="str">
        <f>TRIM(INDEX(refTable10,2))</f>
        <v/>
      </c>
      <c r="G32" s="74"/>
      <c r="H32" s="28"/>
      <c r="I32" s="73" t="str">
        <f>TRIM(INDEX(refTable10,3))</f>
        <v/>
      </c>
      <c r="J32" s="74"/>
      <c r="K32" s="28"/>
      <c r="L32" s="73" t="str">
        <f>TRIM(INDEX(refTable10,4))</f>
        <v/>
      </c>
      <c r="M32" s="74"/>
      <c r="N32" s="28"/>
      <c r="O32" s="75"/>
      <c r="P32" s="76"/>
      <c r="Q32" s="28"/>
      <c r="R32" s="75"/>
      <c r="S32" s="76"/>
      <c r="T32" s="28"/>
      <c r="U32" s="75"/>
      <c r="V32" s="76"/>
      <c r="W32" s="28"/>
      <c r="X32" s="75"/>
      <c r="Y32" s="76"/>
      <c r="Z32" s="28"/>
      <c r="AA32" s="73" t="str">
        <f>TRIM(INDEX(refTable8,1))</f>
        <v/>
      </c>
      <c r="AB32" s="74"/>
      <c r="AC32" s="28"/>
      <c r="AD32" s="73" t="str">
        <f>TRIM(INDEX(refTable8,2))</f>
        <v/>
      </c>
      <c r="AE32" s="74"/>
      <c r="AF32" s="28"/>
      <c r="AG32" s="73" t="str">
        <f>TRIM(INDEX(refTable8,3))</f>
        <v/>
      </c>
      <c r="AH32" s="74"/>
      <c r="AI32" s="28"/>
      <c r="AJ32" s="73" t="str">
        <f>TRIM(INDEX(refTable8,4))</f>
        <v/>
      </c>
      <c r="AK32" s="74"/>
      <c r="AL32" s="28"/>
      <c r="AM32" s="75"/>
      <c r="AN32" s="76"/>
      <c r="AO32" s="28"/>
      <c r="AP32" s="75"/>
      <c r="AQ32" s="76"/>
      <c r="AR32" s="28"/>
      <c r="AS32" s="75"/>
      <c r="AT32" s="76"/>
      <c r="AU32" s="28"/>
      <c r="AV32" s="75"/>
      <c r="AW32" s="76"/>
      <c r="AX32" s="28"/>
      <c r="AY32" s="73" t="str">
        <f>TRIM(INDEX(refTable6,1))</f>
        <v/>
      </c>
      <c r="AZ32" s="74"/>
      <c r="BA32" s="28"/>
      <c r="BB32" s="73" t="str">
        <f>TRIM(INDEX(refTable6,2))</f>
        <v/>
      </c>
      <c r="BC32" s="74"/>
      <c r="BD32" s="28"/>
      <c r="BE32" s="73" t="str">
        <f>TRIM(INDEX(refTable6,3))</f>
        <v/>
      </c>
      <c r="BF32" s="74"/>
      <c r="BG32" s="28"/>
      <c r="BH32" s="73" t="str">
        <f>TRIM(INDEX(refTable6,4))</f>
        <v/>
      </c>
      <c r="BI32" s="74"/>
      <c r="BJ32" s="28"/>
      <c r="BK32" s="85"/>
      <c r="BL32" s="28"/>
      <c r="BM32" s="85"/>
      <c r="BN32" s="29"/>
    </row>
    <row r="33" spans="2:66" ht="15" customHeight="1">
      <c r="B33" s="27"/>
      <c r="C33" s="75"/>
      <c r="D33" s="76"/>
      <c r="E33" s="28"/>
      <c r="F33" s="75"/>
      <c r="G33" s="76"/>
      <c r="H33" s="28"/>
      <c r="I33" s="75"/>
      <c r="J33" s="76"/>
      <c r="K33" s="28"/>
      <c r="L33" s="75"/>
      <c r="M33" s="7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5"/>
      <c r="AB33" s="76"/>
      <c r="AC33" s="28"/>
      <c r="AD33" s="75"/>
      <c r="AE33" s="76"/>
      <c r="AF33" s="28"/>
      <c r="AG33" s="75"/>
      <c r="AH33" s="76"/>
      <c r="AI33" s="28"/>
      <c r="AJ33" s="75"/>
      <c r="AK33" s="76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75"/>
      <c r="AZ33" s="76"/>
      <c r="BA33" s="28"/>
      <c r="BB33" s="75"/>
      <c r="BC33" s="76"/>
      <c r="BD33" s="28"/>
      <c r="BE33" s="75"/>
      <c r="BF33" s="76"/>
      <c r="BG33" s="28"/>
      <c r="BH33" s="75"/>
      <c r="BI33" s="76"/>
      <c r="BJ33" s="28"/>
      <c r="BK33" s="86"/>
      <c r="BL33" s="28"/>
      <c r="BM33" s="85"/>
      <c r="BN33" s="29"/>
    </row>
    <row r="34" spans="2:66" ht="4.5" customHeight="1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6"/>
      <c r="BL34" s="28"/>
      <c r="BM34" s="86"/>
      <c r="BN34" s="29"/>
    </row>
    <row r="35" spans="2:66" ht="12" customHeight="1">
      <c r="B35" s="27"/>
      <c r="C35" s="28"/>
      <c r="D35" s="77" t="s">
        <v>39</v>
      </c>
      <c r="E35" s="78"/>
      <c r="F35" s="78"/>
      <c r="G35" s="78"/>
      <c r="H35" s="78"/>
      <c r="I35" s="78"/>
      <c r="J35" s="78"/>
      <c r="K35" s="78"/>
      <c r="L35" s="7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7" t="s">
        <v>37</v>
      </c>
      <c r="AC35" s="78"/>
      <c r="AD35" s="78"/>
      <c r="AE35" s="78"/>
      <c r="AF35" s="78"/>
      <c r="AG35" s="78"/>
      <c r="AH35" s="78"/>
      <c r="AI35" s="78"/>
      <c r="AJ35" s="7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77" t="s">
        <v>35</v>
      </c>
      <c r="BA35" s="78"/>
      <c r="BB35" s="78"/>
      <c r="BC35" s="78"/>
      <c r="BD35" s="78"/>
      <c r="BE35" s="78"/>
      <c r="BF35" s="78"/>
      <c r="BG35" s="78"/>
      <c r="BH35" s="79"/>
      <c r="BI35" s="28"/>
      <c r="BJ35" s="28"/>
      <c r="BK35" s="28"/>
      <c r="BL35" s="28"/>
      <c r="BM35" s="26"/>
      <c r="BN35" s="29"/>
    </row>
    <row r="36" spans="2:66" ht="12" customHeight="1">
      <c r="B36" s="27"/>
      <c r="C36" s="28"/>
      <c r="D36" s="80"/>
      <c r="E36" s="81"/>
      <c r="F36" s="81"/>
      <c r="G36" s="81"/>
      <c r="H36" s="81"/>
      <c r="I36" s="81"/>
      <c r="J36" s="81"/>
      <c r="K36" s="81"/>
      <c r="L36" s="8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80"/>
      <c r="AC36" s="81"/>
      <c r="AD36" s="81"/>
      <c r="AE36" s="81"/>
      <c r="AF36" s="81"/>
      <c r="AG36" s="81"/>
      <c r="AH36" s="81"/>
      <c r="AI36" s="81"/>
      <c r="AJ36" s="82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80"/>
      <c r="BA36" s="81"/>
      <c r="BB36" s="81"/>
      <c r="BC36" s="81"/>
      <c r="BD36" s="81"/>
      <c r="BE36" s="81"/>
      <c r="BF36" s="81"/>
      <c r="BG36" s="81"/>
      <c r="BH36" s="82"/>
      <c r="BI36" s="28"/>
      <c r="BJ36" s="28"/>
      <c r="BK36" s="28"/>
      <c r="BL36" s="28"/>
      <c r="BM36" s="28"/>
      <c r="BN36" s="29"/>
    </row>
    <row r="37" spans="2:66" ht="4.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9"/>
    </row>
    <row r="38" spans="2:66" ht="15" customHeight="1">
      <c r="B38" s="27"/>
      <c r="C38" s="73" t="str">
        <f>TRIM(INDEX(refTable10,8))</f>
        <v/>
      </c>
      <c r="D38" s="74"/>
      <c r="E38" s="28"/>
      <c r="F38" s="73" t="str">
        <f>TRIM(INDEX(refTable10,7))</f>
        <v/>
      </c>
      <c r="G38" s="74"/>
      <c r="H38" s="28"/>
      <c r="I38" s="73" t="str">
        <f>TRIM(INDEX(refTable10,6))</f>
        <v/>
      </c>
      <c r="J38" s="74"/>
      <c r="K38" s="28"/>
      <c r="L38" s="73" t="str">
        <f>TRIM(INDEX(refTable10,5))</f>
        <v/>
      </c>
      <c r="M38" s="74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73" t="str">
        <f>TRIM(INDEX(refTable8,8))</f>
        <v/>
      </c>
      <c r="AB38" s="74"/>
      <c r="AC38" s="28"/>
      <c r="AD38" s="73" t="str">
        <f>TRIM(INDEX(refTable8,7))</f>
        <v/>
      </c>
      <c r="AE38" s="74"/>
      <c r="AF38" s="28"/>
      <c r="AG38" s="73" t="str">
        <f>TRIM(INDEX(refTable8,6))</f>
        <v/>
      </c>
      <c r="AH38" s="74"/>
      <c r="AI38" s="28"/>
      <c r="AJ38" s="73" t="str">
        <f>TRIM(INDEX(refTable8,5))</f>
        <v/>
      </c>
      <c r="AK38" s="74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73" t="str">
        <f>TRIM(INDEX(refTable6,8))</f>
        <v/>
      </c>
      <c r="AZ38" s="74"/>
      <c r="BA38" s="28"/>
      <c r="BB38" s="73" t="str">
        <f>TRIM(INDEX(refTable6,7))</f>
        <v/>
      </c>
      <c r="BC38" s="74"/>
      <c r="BD38" s="28"/>
      <c r="BE38" s="73" t="str">
        <f>TRIM(INDEX(refTable6,6))</f>
        <v/>
      </c>
      <c r="BF38" s="74"/>
      <c r="BG38" s="28"/>
      <c r="BH38" s="73" t="str">
        <f>TRIM(INDEX(refTable6,5))</f>
        <v/>
      </c>
      <c r="BI38" s="74"/>
      <c r="BJ38" s="28"/>
      <c r="BK38" s="28"/>
      <c r="BL38" s="28"/>
      <c r="BM38" s="28"/>
      <c r="BN38" s="29"/>
    </row>
    <row r="39" spans="2:66" ht="15" customHeight="1">
      <c r="B39" s="27"/>
      <c r="C39" s="75"/>
      <c r="D39" s="76"/>
      <c r="E39" s="28"/>
      <c r="F39" s="75"/>
      <c r="G39" s="76"/>
      <c r="H39" s="28"/>
      <c r="I39" s="75"/>
      <c r="J39" s="76"/>
      <c r="K39" s="28"/>
      <c r="L39" s="75"/>
      <c r="M39" s="76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75"/>
      <c r="AB39" s="76"/>
      <c r="AC39" s="28"/>
      <c r="AD39" s="75"/>
      <c r="AE39" s="76"/>
      <c r="AF39" s="28"/>
      <c r="AG39" s="75"/>
      <c r="AH39" s="76"/>
      <c r="AI39" s="28"/>
      <c r="AJ39" s="75"/>
      <c r="AK39" s="76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75"/>
      <c r="AZ39" s="76"/>
      <c r="BA39" s="28"/>
      <c r="BB39" s="75"/>
      <c r="BC39" s="76"/>
      <c r="BD39" s="28"/>
      <c r="BE39" s="75"/>
      <c r="BF39" s="76"/>
      <c r="BG39" s="28"/>
      <c r="BH39" s="75"/>
      <c r="BI39" s="76"/>
      <c r="BJ39" s="28"/>
      <c r="BK39" s="28"/>
      <c r="BL39" s="28"/>
      <c r="BM39" s="28"/>
      <c r="BN39" s="29"/>
    </row>
    <row r="40" spans="2:66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9"/>
    </row>
    <row r="41" spans="2:66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9"/>
    </row>
    <row r="42" spans="2:66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9"/>
    </row>
    <row r="43" spans="2:66"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2"/>
    </row>
    <row r="44" spans="2:66" ht="7.5" customHeight="1"/>
  </sheetData>
  <sheetProtection password="8527" sheet="1" objects="1" scenarios="1" selectLockedCells="1" selectUnlockedCells="1"/>
  <mergeCells count="94">
    <mergeCell ref="BM25:BM34"/>
    <mergeCell ref="BM11:BM20"/>
    <mergeCell ref="BK12:BK33"/>
    <mergeCell ref="C6:D7"/>
    <mergeCell ref="F6:G7"/>
    <mergeCell ref="I6:J7"/>
    <mergeCell ref="L6:M7"/>
    <mergeCell ref="D9:L10"/>
    <mergeCell ref="C12:D13"/>
    <mergeCell ref="F12:G13"/>
    <mergeCell ref="I12:J13"/>
    <mergeCell ref="L12:M13"/>
    <mergeCell ref="AA6:AB7"/>
    <mergeCell ref="AD6:AE7"/>
    <mergeCell ref="O13:P14"/>
    <mergeCell ref="R13:S14"/>
    <mergeCell ref="U13:V14"/>
    <mergeCell ref="X13:Y14"/>
    <mergeCell ref="AJ6:AK7"/>
    <mergeCell ref="AB9:AJ10"/>
    <mergeCell ref="AA12:AB13"/>
    <mergeCell ref="AD12:AE13"/>
    <mergeCell ref="AG12:AH13"/>
    <mergeCell ref="AJ12:AK13"/>
    <mergeCell ref="AG6:AH7"/>
    <mergeCell ref="P16:X17"/>
    <mergeCell ref="O19:P20"/>
    <mergeCell ref="R19:S20"/>
    <mergeCell ref="U19:V20"/>
    <mergeCell ref="X19:Y20"/>
    <mergeCell ref="AN16:AV17"/>
    <mergeCell ref="AM19:AN20"/>
    <mergeCell ref="BH6:BI7"/>
    <mergeCell ref="AZ9:BH10"/>
    <mergeCell ref="AY12:AZ13"/>
    <mergeCell ref="BB12:BC13"/>
    <mergeCell ref="BE12:BF13"/>
    <mergeCell ref="BH12:BI13"/>
    <mergeCell ref="AV19:AW20"/>
    <mergeCell ref="AS19:AT20"/>
    <mergeCell ref="AY6:AZ7"/>
    <mergeCell ref="BB6:BC7"/>
    <mergeCell ref="BE6:BF7"/>
    <mergeCell ref="AM13:AN14"/>
    <mergeCell ref="AP13:AQ14"/>
    <mergeCell ref="AS13:AT14"/>
    <mergeCell ref="AV13:AW14"/>
    <mergeCell ref="BE38:BF39"/>
    <mergeCell ref="BH32:BI33"/>
    <mergeCell ref="D35:L36"/>
    <mergeCell ref="AB35:AJ36"/>
    <mergeCell ref="AZ35:BH36"/>
    <mergeCell ref="C38:D39"/>
    <mergeCell ref="AG38:AH39"/>
    <mergeCell ref="BH38:BI39"/>
    <mergeCell ref="AJ38:AK39"/>
    <mergeCell ref="AY38:AZ39"/>
    <mergeCell ref="BB38:BC39"/>
    <mergeCell ref="C32:D33"/>
    <mergeCell ref="F32:G33"/>
    <mergeCell ref="I32:J33"/>
    <mergeCell ref="L32:M33"/>
    <mergeCell ref="AA32:AB33"/>
    <mergeCell ref="BE32:BF33"/>
    <mergeCell ref="O31:P32"/>
    <mergeCell ref="R31:S32"/>
    <mergeCell ref="AY32:AZ33"/>
    <mergeCell ref="BB32:BC33"/>
    <mergeCell ref="U31:V32"/>
    <mergeCell ref="L38:M39"/>
    <mergeCell ref="AS31:AT32"/>
    <mergeCell ref="AM31:AN32"/>
    <mergeCell ref="AG32:AH33"/>
    <mergeCell ref="AD32:AE33"/>
    <mergeCell ref="F38:G39"/>
    <mergeCell ref="I38:J39"/>
    <mergeCell ref="AA38:AB39"/>
    <mergeCell ref="AD38:AE39"/>
    <mergeCell ref="AJ32:AK33"/>
    <mergeCell ref="P28:X29"/>
    <mergeCell ref="AN28:AV29"/>
    <mergeCell ref="F2:V2"/>
    <mergeCell ref="O25:P26"/>
    <mergeCell ref="R25:S26"/>
    <mergeCell ref="U25:V26"/>
    <mergeCell ref="X25:Y26"/>
    <mergeCell ref="AM25:AN26"/>
    <mergeCell ref="AP19:AQ20"/>
    <mergeCell ref="AV31:AW32"/>
    <mergeCell ref="AP25:AQ26"/>
    <mergeCell ref="AS25:AT26"/>
    <mergeCell ref="AV25:AW26"/>
    <mergeCell ref="X31:Y32"/>
    <mergeCell ref="AP31:AQ32"/>
  </mergeCells>
  <phoneticPr fontId="4" type="noConversion"/>
  <pageMargins left="0.1" right="0.1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Q25"/>
  <sheetViews>
    <sheetView showGridLines="0" workbookViewId="0">
      <selection activeCell="E5" sqref="E5"/>
    </sheetView>
  </sheetViews>
  <sheetFormatPr defaultRowHeight="12"/>
  <cols>
    <col min="1" max="2" width="0.85546875" style="38" customWidth="1"/>
    <col min="3" max="3" width="5.42578125" style="38" bestFit="1" customWidth="1"/>
    <col min="4" max="4" width="20" style="38" customWidth="1"/>
    <col min="5" max="5" width="7.42578125" style="39" customWidth="1"/>
    <col min="6" max="6" width="1.140625" style="38" customWidth="1"/>
    <col min="7" max="7" width="20" style="38" customWidth="1"/>
    <col min="8" max="8" width="7.42578125" style="39" customWidth="1"/>
    <col min="9" max="9" width="1.140625" style="38" customWidth="1"/>
    <col min="10" max="10" width="20" style="38" customWidth="1"/>
    <col min="11" max="11" width="7.42578125" style="39" customWidth="1"/>
    <col min="12" max="12" width="1.140625" style="38" customWidth="1"/>
    <col min="13" max="13" width="20" style="38" customWidth="1"/>
    <col min="14" max="14" width="7.42578125" style="39" customWidth="1"/>
    <col min="15" max="15" width="1.140625" style="38" customWidth="1"/>
    <col min="16" max="16" width="20" style="38" customWidth="1"/>
    <col min="17" max="17" width="7.42578125" style="39" customWidth="1"/>
    <col min="18" max="19" width="0.85546875" style="38" customWidth="1"/>
    <col min="20" max="22" width="13.7109375" style="38" customWidth="1"/>
    <col min="23" max="16384" width="9.140625" style="38"/>
  </cols>
  <sheetData>
    <row r="1" spans="3:17" ht="15" customHeight="1">
      <c r="C1" s="37" t="s">
        <v>47</v>
      </c>
    </row>
    <row r="2" spans="3:17">
      <c r="C2" s="38" t="s">
        <v>48</v>
      </c>
    </row>
    <row r="4" spans="3:17" s="41" customFormat="1" ht="11.25">
      <c r="C4" s="50" t="s">
        <v>0</v>
      </c>
      <c r="D4" s="51" t="s">
        <v>12</v>
      </c>
      <c r="E4" s="52" t="s">
        <v>33</v>
      </c>
      <c r="F4" s="40"/>
      <c r="G4" s="51" t="s">
        <v>13</v>
      </c>
      <c r="H4" s="52" t="s">
        <v>33</v>
      </c>
      <c r="I4" s="40"/>
      <c r="J4" s="51" t="s">
        <v>14</v>
      </c>
      <c r="K4" s="52" t="s">
        <v>33</v>
      </c>
      <c r="L4" s="40"/>
      <c r="M4" s="51" t="s">
        <v>15</v>
      </c>
      <c r="N4" s="52" t="s">
        <v>33</v>
      </c>
      <c r="O4" s="40"/>
      <c r="P4" s="51" t="s">
        <v>16</v>
      </c>
      <c r="Q4" s="52" t="s">
        <v>33</v>
      </c>
    </row>
    <row r="5" spans="3:17">
      <c r="C5" s="47">
        <v>1</v>
      </c>
      <c r="D5" s="42" t="str">
        <f ca="1">TRIM(INDEX(INDIRECT("refTable"&amp;MID(D$4,7,2)),$C5))</f>
        <v/>
      </c>
      <c r="E5" s="53" t="s">
        <v>34</v>
      </c>
      <c r="F5" s="43"/>
      <c r="G5" s="42" t="str">
        <f ca="1">TRIM(INDEX(INDIRECT("refTable"&amp;MID(G$4,7,2)),$C5))</f>
        <v/>
      </c>
      <c r="H5" s="53"/>
      <c r="I5" s="43"/>
      <c r="J5" s="42" t="str">
        <f ca="1">TRIM(INDEX(INDIRECT("refTable"&amp;MID(J$4,7,2)),$C5))</f>
        <v/>
      </c>
      <c r="K5" s="53"/>
      <c r="L5" s="43"/>
      <c r="M5" s="42" t="str">
        <f ca="1">TRIM(INDEX(INDIRECT("refTable"&amp;MID(M$4,7,2)),$C5))</f>
        <v/>
      </c>
      <c r="N5" s="53"/>
      <c r="O5" s="43"/>
      <c r="P5" s="42" t="str">
        <f ca="1">TRIM(INDEX(INDIRECT("refTable"&amp;MID(P$4,7,2)),$C5))</f>
        <v/>
      </c>
      <c r="Q5" s="53"/>
    </row>
    <row r="6" spans="3:17">
      <c r="C6" s="48">
        <v>2</v>
      </c>
      <c r="D6" s="44" t="str">
        <f t="shared" ref="D6:D12" ca="1" si="0">TRIM(INDEX(INDIRECT("refTable"&amp;MID(D$4,7,2)),$C6))</f>
        <v/>
      </c>
      <c r="E6" s="54"/>
      <c r="F6" s="43"/>
      <c r="G6" s="44" t="str">
        <f t="shared" ref="G6:G12" ca="1" si="1">TRIM(INDEX(INDIRECT("refTable"&amp;MID(G$4,7,2)),$C6))</f>
        <v/>
      </c>
      <c r="H6" s="54"/>
      <c r="I6" s="43"/>
      <c r="J6" s="44" t="str">
        <f t="shared" ref="J6:J12" ca="1" si="2">TRIM(INDEX(INDIRECT("refTable"&amp;MID(J$4,7,2)),$C6))</f>
        <v/>
      </c>
      <c r="K6" s="54"/>
      <c r="L6" s="43"/>
      <c r="M6" s="44" t="str">
        <f t="shared" ref="M6:M12" ca="1" si="3">TRIM(INDEX(INDIRECT("refTable"&amp;MID(M$4,7,2)),$C6))</f>
        <v/>
      </c>
      <c r="N6" s="54"/>
      <c r="O6" s="43"/>
      <c r="P6" s="44" t="str">
        <f t="shared" ref="P6:P12" ca="1" si="4">TRIM(INDEX(INDIRECT("refTable"&amp;MID(P$4,7,2)),$C6))</f>
        <v/>
      </c>
      <c r="Q6" s="54"/>
    </row>
    <row r="7" spans="3:17">
      <c r="C7" s="48">
        <v>3</v>
      </c>
      <c r="D7" s="44" t="str">
        <f t="shared" ca="1" si="0"/>
        <v/>
      </c>
      <c r="E7" s="54"/>
      <c r="F7" s="43"/>
      <c r="G7" s="44" t="str">
        <f t="shared" ca="1" si="1"/>
        <v/>
      </c>
      <c r="H7" s="54"/>
      <c r="I7" s="43"/>
      <c r="J7" s="44" t="str">
        <f t="shared" ca="1" si="2"/>
        <v/>
      </c>
      <c r="K7" s="54"/>
      <c r="L7" s="43"/>
      <c r="M7" s="44" t="str">
        <f t="shared" ca="1" si="3"/>
        <v/>
      </c>
      <c r="N7" s="54"/>
      <c r="O7" s="43"/>
      <c r="P7" s="44" t="str">
        <f t="shared" ca="1" si="4"/>
        <v/>
      </c>
      <c r="Q7" s="54"/>
    </row>
    <row r="8" spans="3:17">
      <c r="C8" s="48">
        <v>4</v>
      </c>
      <c r="D8" s="44" t="str">
        <f t="shared" ca="1" si="0"/>
        <v/>
      </c>
      <c r="E8" s="54"/>
      <c r="F8" s="43"/>
      <c r="G8" s="44" t="str">
        <f t="shared" ca="1" si="1"/>
        <v/>
      </c>
      <c r="H8" s="54"/>
      <c r="I8" s="43"/>
      <c r="J8" s="44" t="str">
        <f t="shared" ca="1" si="2"/>
        <v/>
      </c>
      <c r="K8" s="54"/>
      <c r="L8" s="43"/>
      <c r="M8" s="44" t="str">
        <f t="shared" ca="1" si="3"/>
        <v/>
      </c>
      <c r="N8" s="54"/>
      <c r="O8" s="43"/>
      <c r="P8" s="44" t="str">
        <f t="shared" ca="1" si="4"/>
        <v/>
      </c>
      <c r="Q8" s="54"/>
    </row>
    <row r="9" spans="3:17">
      <c r="C9" s="48">
        <v>5</v>
      </c>
      <c r="D9" s="44" t="str">
        <f t="shared" ca="1" si="0"/>
        <v/>
      </c>
      <c r="E9" s="54"/>
      <c r="F9" s="43"/>
      <c r="G9" s="44" t="str">
        <f t="shared" ca="1" si="1"/>
        <v/>
      </c>
      <c r="H9" s="54"/>
      <c r="I9" s="43"/>
      <c r="J9" s="44" t="str">
        <f t="shared" ca="1" si="2"/>
        <v/>
      </c>
      <c r="K9" s="54"/>
      <c r="L9" s="43"/>
      <c r="M9" s="44" t="str">
        <f t="shared" ca="1" si="3"/>
        <v/>
      </c>
      <c r="N9" s="54"/>
      <c r="O9" s="43"/>
      <c r="P9" s="44" t="str">
        <f t="shared" ca="1" si="4"/>
        <v/>
      </c>
      <c r="Q9" s="54"/>
    </row>
    <row r="10" spans="3:17">
      <c r="C10" s="48">
        <v>6</v>
      </c>
      <c r="D10" s="44" t="str">
        <f t="shared" ca="1" si="0"/>
        <v/>
      </c>
      <c r="E10" s="54"/>
      <c r="F10" s="43"/>
      <c r="G10" s="44" t="str">
        <f t="shared" ca="1" si="1"/>
        <v/>
      </c>
      <c r="H10" s="54"/>
      <c r="I10" s="43"/>
      <c r="J10" s="44" t="str">
        <f t="shared" ca="1" si="2"/>
        <v/>
      </c>
      <c r="K10" s="54"/>
      <c r="L10" s="43"/>
      <c r="M10" s="44" t="str">
        <f t="shared" ca="1" si="3"/>
        <v/>
      </c>
      <c r="N10" s="54"/>
      <c r="O10" s="43"/>
      <c r="P10" s="44" t="str">
        <f t="shared" ca="1" si="4"/>
        <v/>
      </c>
      <c r="Q10" s="54"/>
    </row>
    <row r="11" spans="3:17">
      <c r="C11" s="48">
        <v>7</v>
      </c>
      <c r="D11" s="44" t="str">
        <f t="shared" ca="1" si="0"/>
        <v/>
      </c>
      <c r="E11" s="54"/>
      <c r="F11" s="43"/>
      <c r="G11" s="44" t="str">
        <f t="shared" ca="1" si="1"/>
        <v/>
      </c>
      <c r="H11" s="54"/>
      <c r="I11" s="43"/>
      <c r="J11" s="44" t="str">
        <f t="shared" ca="1" si="2"/>
        <v/>
      </c>
      <c r="K11" s="54"/>
      <c r="L11" s="43"/>
      <c r="M11" s="44" t="str">
        <f t="shared" ca="1" si="3"/>
        <v/>
      </c>
      <c r="N11" s="54"/>
      <c r="O11" s="43"/>
      <c r="P11" s="44" t="str">
        <f t="shared" ca="1" si="4"/>
        <v/>
      </c>
      <c r="Q11" s="54"/>
    </row>
    <row r="12" spans="3:17">
      <c r="C12" s="49">
        <v>8</v>
      </c>
      <c r="D12" s="45" t="str">
        <f t="shared" ca="1" si="0"/>
        <v/>
      </c>
      <c r="E12" s="55"/>
      <c r="F12" s="43"/>
      <c r="G12" s="45" t="str">
        <f t="shared" ca="1" si="1"/>
        <v/>
      </c>
      <c r="H12" s="55"/>
      <c r="I12" s="43"/>
      <c r="J12" s="45" t="str">
        <f t="shared" ca="1" si="2"/>
        <v/>
      </c>
      <c r="K12" s="55"/>
      <c r="L12" s="43"/>
      <c r="M12" s="45" t="str">
        <f t="shared" ca="1" si="3"/>
        <v/>
      </c>
      <c r="N12" s="55"/>
      <c r="O12" s="43"/>
      <c r="P12" s="45" t="str">
        <f t="shared" ca="1" si="4"/>
        <v/>
      </c>
      <c r="Q12" s="55"/>
    </row>
    <row r="15" spans="3:17" s="41" customFormat="1" ht="11.25">
      <c r="C15" s="50" t="s">
        <v>0</v>
      </c>
      <c r="D15" s="51" t="s">
        <v>17</v>
      </c>
      <c r="E15" s="52" t="s">
        <v>33</v>
      </c>
      <c r="F15" s="40"/>
      <c r="G15" s="51" t="s">
        <v>18</v>
      </c>
      <c r="H15" s="52" t="s">
        <v>33</v>
      </c>
      <c r="I15" s="40"/>
      <c r="J15" s="51" t="s">
        <v>19</v>
      </c>
      <c r="K15" s="52" t="s">
        <v>33</v>
      </c>
      <c r="L15" s="40"/>
      <c r="M15" s="51" t="s">
        <v>20</v>
      </c>
      <c r="N15" s="52" t="s">
        <v>33</v>
      </c>
      <c r="O15" s="40"/>
      <c r="P15" s="51" t="s">
        <v>21</v>
      </c>
      <c r="Q15" s="52" t="s">
        <v>33</v>
      </c>
    </row>
    <row r="16" spans="3:17">
      <c r="C16" s="47">
        <v>1</v>
      </c>
      <c r="D16" s="42" t="str">
        <f ca="1">TRIM(INDEX(INDIRECT("refTable"&amp;MID(D$15,7,2)),$C16))</f>
        <v/>
      </c>
      <c r="E16" s="53"/>
      <c r="F16" s="43"/>
      <c r="G16" s="42" t="str">
        <f ca="1">TRIM(INDEX(INDIRECT("refTable"&amp;MID(G$15,7,2)),$C16))</f>
        <v/>
      </c>
      <c r="H16" s="53"/>
      <c r="I16" s="43"/>
      <c r="J16" s="42" t="str">
        <f ca="1">TRIM(INDEX(INDIRECT("refTable"&amp;MID(J$15,7,2)),$C16))</f>
        <v/>
      </c>
      <c r="K16" s="53"/>
      <c r="L16" s="43"/>
      <c r="M16" s="42" t="str">
        <f ca="1">TRIM(INDEX(INDIRECT("refTable"&amp;MID(M$15,7,2)),$C16))</f>
        <v/>
      </c>
      <c r="N16" s="53"/>
      <c r="O16" s="43"/>
      <c r="P16" s="42" t="str">
        <f ca="1">TRIM(INDEX(INDIRECT("refTable"&amp;MID(P$15,7,2)),$C16))</f>
        <v/>
      </c>
      <c r="Q16" s="53"/>
    </row>
    <row r="17" spans="3:17">
      <c r="C17" s="48">
        <v>2</v>
      </c>
      <c r="D17" s="44" t="str">
        <f t="shared" ref="D17:D23" ca="1" si="5">TRIM(INDEX(INDIRECT("refTable"&amp;MID(D$15,7,2)),$C17))</f>
        <v/>
      </c>
      <c r="E17" s="54"/>
      <c r="F17" s="43"/>
      <c r="G17" s="44" t="str">
        <f t="shared" ref="G17:G23" ca="1" si="6">TRIM(INDEX(INDIRECT("refTable"&amp;MID(G$15,7,2)),$C17))</f>
        <v/>
      </c>
      <c r="H17" s="54"/>
      <c r="I17" s="43"/>
      <c r="J17" s="44" t="str">
        <f t="shared" ref="J17:J23" ca="1" si="7">TRIM(INDEX(INDIRECT("refTable"&amp;MID(J$15,7,2)),$C17))</f>
        <v/>
      </c>
      <c r="K17" s="54"/>
      <c r="L17" s="43"/>
      <c r="M17" s="44" t="str">
        <f t="shared" ref="M17:M23" ca="1" si="8">TRIM(INDEX(INDIRECT("refTable"&amp;MID(M$15,7,2)),$C17))</f>
        <v/>
      </c>
      <c r="N17" s="54"/>
      <c r="O17" s="43"/>
      <c r="P17" s="44" t="str">
        <f t="shared" ref="P17:P23" ca="1" si="9">TRIM(INDEX(INDIRECT("refTable"&amp;MID(P$15,7,2)),$C17))</f>
        <v/>
      </c>
      <c r="Q17" s="54"/>
    </row>
    <row r="18" spans="3:17">
      <c r="C18" s="48">
        <v>3</v>
      </c>
      <c r="D18" s="44" t="str">
        <f t="shared" ca="1" si="5"/>
        <v/>
      </c>
      <c r="E18" s="54"/>
      <c r="F18" s="43"/>
      <c r="G18" s="44" t="str">
        <f t="shared" ca="1" si="6"/>
        <v/>
      </c>
      <c r="H18" s="54"/>
      <c r="I18" s="43"/>
      <c r="J18" s="44" t="str">
        <f t="shared" ca="1" si="7"/>
        <v/>
      </c>
      <c r="K18" s="54"/>
      <c r="L18" s="43"/>
      <c r="M18" s="44" t="str">
        <f t="shared" ca="1" si="8"/>
        <v/>
      </c>
      <c r="N18" s="54"/>
      <c r="O18" s="43"/>
      <c r="P18" s="44" t="str">
        <f t="shared" ca="1" si="9"/>
        <v/>
      </c>
      <c r="Q18" s="54"/>
    </row>
    <row r="19" spans="3:17">
      <c r="C19" s="48">
        <v>4</v>
      </c>
      <c r="D19" s="44" t="str">
        <f t="shared" ca="1" si="5"/>
        <v/>
      </c>
      <c r="E19" s="54"/>
      <c r="F19" s="43"/>
      <c r="G19" s="44" t="str">
        <f t="shared" ca="1" si="6"/>
        <v/>
      </c>
      <c r="H19" s="54"/>
      <c r="I19" s="43"/>
      <c r="J19" s="44" t="str">
        <f t="shared" ca="1" si="7"/>
        <v/>
      </c>
      <c r="K19" s="54"/>
      <c r="L19" s="43"/>
      <c r="M19" s="44" t="str">
        <f t="shared" ca="1" si="8"/>
        <v/>
      </c>
      <c r="N19" s="54"/>
      <c r="O19" s="43"/>
      <c r="P19" s="44" t="str">
        <f t="shared" ca="1" si="9"/>
        <v/>
      </c>
      <c r="Q19" s="54"/>
    </row>
    <row r="20" spans="3:17">
      <c r="C20" s="48">
        <v>5</v>
      </c>
      <c r="D20" s="44" t="str">
        <f t="shared" ca="1" si="5"/>
        <v/>
      </c>
      <c r="E20" s="54"/>
      <c r="F20" s="43"/>
      <c r="G20" s="44" t="str">
        <f t="shared" ca="1" si="6"/>
        <v/>
      </c>
      <c r="H20" s="54"/>
      <c r="I20" s="43"/>
      <c r="J20" s="44" t="str">
        <f t="shared" ca="1" si="7"/>
        <v/>
      </c>
      <c r="K20" s="54"/>
      <c r="L20" s="43"/>
      <c r="M20" s="44" t="str">
        <f t="shared" ca="1" si="8"/>
        <v/>
      </c>
      <c r="N20" s="54"/>
      <c r="O20" s="43"/>
      <c r="P20" s="44" t="str">
        <f t="shared" ca="1" si="9"/>
        <v/>
      </c>
      <c r="Q20" s="54"/>
    </row>
    <row r="21" spans="3:17">
      <c r="C21" s="48">
        <v>6</v>
      </c>
      <c r="D21" s="44" t="str">
        <f t="shared" ca="1" si="5"/>
        <v/>
      </c>
      <c r="E21" s="54"/>
      <c r="F21" s="43"/>
      <c r="G21" s="44" t="str">
        <f t="shared" ca="1" si="6"/>
        <v/>
      </c>
      <c r="H21" s="54"/>
      <c r="I21" s="43"/>
      <c r="J21" s="44" t="str">
        <f t="shared" ca="1" si="7"/>
        <v/>
      </c>
      <c r="K21" s="54"/>
      <c r="L21" s="43"/>
      <c r="M21" s="44" t="str">
        <f t="shared" ca="1" si="8"/>
        <v/>
      </c>
      <c r="N21" s="54"/>
      <c r="O21" s="43"/>
      <c r="P21" s="44" t="str">
        <f t="shared" ca="1" si="9"/>
        <v/>
      </c>
      <c r="Q21" s="54"/>
    </row>
    <row r="22" spans="3:17">
      <c r="C22" s="48">
        <v>7</v>
      </c>
      <c r="D22" s="44" t="str">
        <f t="shared" ca="1" si="5"/>
        <v/>
      </c>
      <c r="E22" s="54"/>
      <c r="F22" s="43"/>
      <c r="G22" s="44" t="str">
        <f t="shared" ca="1" si="6"/>
        <v/>
      </c>
      <c r="H22" s="54"/>
      <c r="I22" s="43"/>
      <c r="J22" s="44" t="str">
        <f t="shared" ca="1" si="7"/>
        <v/>
      </c>
      <c r="K22" s="54"/>
      <c r="L22" s="43"/>
      <c r="M22" s="44" t="str">
        <f t="shared" ca="1" si="8"/>
        <v/>
      </c>
      <c r="N22" s="54"/>
      <c r="O22" s="43"/>
      <c r="P22" s="44" t="str">
        <f t="shared" ca="1" si="9"/>
        <v/>
      </c>
      <c r="Q22" s="54"/>
    </row>
    <row r="23" spans="3:17">
      <c r="C23" s="49">
        <v>8</v>
      </c>
      <c r="D23" s="45" t="str">
        <f t="shared" ca="1" si="5"/>
        <v/>
      </c>
      <c r="E23" s="55"/>
      <c r="F23" s="43"/>
      <c r="G23" s="45" t="str">
        <f t="shared" ca="1" si="6"/>
        <v/>
      </c>
      <c r="H23" s="55"/>
      <c r="I23" s="43"/>
      <c r="J23" s="45" t="str">
        <f t="shared" ca="1" si="7"/>
        <v/>
      </c>
      <c r="K23" s="55"/>
      <c r="L23" s="43"/>
      <c r="M23" s="45" t="str">
        <f t="shared" ca="1" si="8"/>
        <v/>
      </c>
      <c r="N23" s="55"/>
      <c r="O23" s="43"/>
      <c r="P23" s="45" t="str">
        <f t="shared" ca="1" si="9"/>
        <v/>
      </c>
      <c r="Q23" s="55"/>
    </row>
    <row r="24" spans="3:17" ht="4.5" customHeight="1"/>
    <row r="25" spans="3:17" ht="4.5" customHeight="1"/>
  </sheetData>
  <sheetProtection password="8527" sheet="1" objects="1" scenarios="1" selectLockedCells="1"/>
  <phoneticPr fontId="4" type="noConversion"/>
  <dataValidations count="1">
    <dataValidation type="list" allowBlank="1" showInputMessage="1" showErrorMessage="1" errorTitle="Invalid Selection" error="Please select &quot;Yes&quot; or &quot;No&quot; from the list." sqref="E5:E12 H5:H12 K5:K12 N5:N12 E16:E23 H16:H23 K16:K23 N16:N23 Q5:Q12 Q16:Q23">
      <formula1>"Yes,No"</formula1>
    </dataValidation>
  </dataValidations>
  <pageMargins left="0.2" right="0.2" top="0.5" bottom="0.5" header="0.25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showGridLines="0" workbookViewId="0"/>
  </sheetViews>
  <sheetFormatPr defaultRowHeight="12.75"/>
  <cols>
    <col min="1" max="1" width="12.5703125" style="56" bestFit="1" customWidth="1"/>
    <col min="2" max="2" width="11.85546875" style="56" bestFit="1" customWidth="1"/>
    <col min="3" max="3" width="28.5703125" style="62" customWidth="1"/>
    <col min="4" max="5" width="13.42578125" style="62" customWidth="1"/>
    <col min="6" max="6" width="12.85546875" style="64" customWidth="1"/>
    <col min="7" max="7" width="9.42578125" style="65" customWidth="1"/>
  </cols>
  <sheetData>
    <row r="1" spans="1:7">
      <c r="A1" s="60" t="s">
        <v>27</v>
      </c>
      <c r="B1" s="57" t="s">
        <v>28</v>
      </c>
      <c r="C1" s="58" t="s">
        <v>29</v>
      </c>
      <c r="D1" s="59" t="s">
        <v>30</v>
      </c>
      <c r="E1" s="59" t="s">
        <v>31</v>
      </c>
      <c r="F1" s="58" t="s">
        <v>32</v>
      </c>
      <c r="G1" s="57" t="s">
        <v>33</v>
      </c>
    </row>
    <row r="2" spans="1:7">
      <c r="A2" s="56">
        <v>1</v>
      </c>
      <c r="B2" s="56">
        <v>1</v>
      </c>
      <c r="C2" s="61" t="str">
        <f ca="1">TRIM(INDEX(INDIRECT("refTable"&amp;$A2),$B2))</f>
        <v/>
      </c>
      <c r="D2" s="62" t="str">
        <f ca="1">IF(C2="","",LEFT($C2,FIND(" ",$C2)-1))</f>
        <v/>
      </c>
      <c r="E2" s="62" t="str">
        <f ca="1">IF(C2="","",IF(ISERROR(FIND(" ",$C2,FIND(" ",$C2)+1)),RIGHT($C2,LEN($C2)-FIND(" ",$C2)),RIGHT($C2,LEN($C2)-FIND(" ",$C2,FIND(" ",$C2)+1))))</f>
        <v/>
      </c>
      <c r="F2" s="62" t="str">
        <f ca="1">IF(ISERROR(FIND(" ",$C2,FIND(" ",$C2)+1)),"",MID($C2,FIND(" ",$C2)+1,FIND(" ",$C2,FIND(" ",$C2)+1)-FIND(" ",$C2)-1))</f>
        <v/>
      </c>
      <c r="G2" s="63" t="str">
        <f ca="1">VLOOKUP($C2,INDIRECT("refListTable"&amp;A2),2,FALSE)</f>
        <v>No</v>
      </c>
    </row>
    <row r="3" spans="1:7">
      <c r="A3" s="56">
        <v>1</v>
      </c>
      <c r="B3" s="56">
        <v>2</v>
      </c>
      <c r="C3" s="61" t="str">
        <f t="shared" ref="C3:C66" ca="1" si="0">TRIM(INDEX(INDIRECT("refTable"&amp;$A3),$B3))</f>
        <v/>
      </c>
      <c r="D3" s="62" t="str">
        <f t="shared" ref="D3:D66" ca="1" si="1">IF(C3="","",LEFT($C3,FIND(" ",$C3)-1))</f>
        <v/>
      </c>
      <c r="E3" s="62" t="str">
        <f t="shared" ref="E3:E66" ca="1" si="2">IF(C3="","",IF(ISERROR(FIND(" ",$C3,FIND(" ",$C3)+1)),RIGHT($C3,LEN($C3)-FIND(" ",$C3)),RIGHT($C3,LEN($C3)-FIND(" ",$C3,FIND(" ",$C3)+1))))</f>
        <v/>
      </c>
      <c r="F3" s="62" t="str">
        <f t="shared" ref="F3:F66" ca="1" si="3">IF(ISERROR(FIND(" ",$C3,FIND(" ",$C3)+1)),"",MID($C3,FIND(" ",$C3)+1,FIND(" ",$C3,FIND(" ",$C3)+1)-FIND(" ",$C3)-1))</f>
        <v/>
      </c>
      <c r="G3" s="63" t="str">
        <f t="shared" ref="G3:G66" ca="1" si="4">VLOOKUP($C3,INDIRECT("refListTable"&amp;A3),2,FALSE)</f>
        <v>No</v>
      </c>
    </row>
    <row r="4" spans="1:7">
      <c r="A4" s="56">
        <v>1</v>
      </c>
      <c r="B4" s="56">
        <v>3</v>
      </c>
      <c r="C4" s="61" t="str">
        <f t="shared" ca="1" si="0"/>
        <v/>
      </c>
      <c r="D4" s="62" t="str">
        <f t="shared" ca="1" si="1"/>
        <v/>
      </c>
      <c r="E4" s="62" t="str">
        <f t="shared" ca="1" si="2"/>
        <v/>
      </c>
      <c r="F4" s="62" t="str">
        <f t="shared" ca="1" si="3"/>
        <v/>
      </c>
      <c r="G4" s="63" t="str">
        <f t="shared" ca="1" si="4"/>
        <v>No</v>
      </c>
    </row>
    <row r="5" spans="1:7">
      <c r="A5" s="56">
        <v>1</v>
      </c>
      <c r="B5" s="56">
        <v>4</v>
      </c>
      <c r="C5" s="61" t="str">
        <f t="shared" ca="1" si="0"/>
        <v/>
      </c>
      <c r="D5" s="62" t="str">
        <f t="shared" ca="1" si="1"/>
        <v/>
      </c>
      <c r="E5" s="62" t="str">
        <f t="shared" ca="1" si="2"/>
        <v/>
      </c>
      <c r="F5" s="62" t="str">
        <f t="shared" ca="1" si="3"/>
        <v/>
      </c>
      <c r="G5" s="63" t="str">
        <f t="shared" ca="1" si="4"/>
        <v>No</v>
      </c>
    </row>
    <row r="6" spans="1:7">
      <c r="A6" s="56">
        <v>1</v>
      </c>
      <c r="B6" s="56">
        <v>5</v>
      </c>
      <c r="C6" s="61" t="str">
        <f t="shared" ca="1" si="0"/>
        <v/>
      </c>
      <c r="D6" s="62" t="str">
        <f t="shared" ca="1" si="1"/>
        <v/>
      </c>
      <c r="E6" s="62" t="str">
        <f t="shared" ca="1" si="2"/>
        <v/>
      </c>
      <c r="F6" s="62" t="str">
        <f t="shared" ca="1" si="3"/>
        <v/>
      </c>
      <c r="G6" s="63" t="str">
        <f t="shared" ca="1" si="4"/>
        <v>No</v>
      </c>
    </row>
    <row r="7" spans="1:7">
      <c r="A7" s="56">
        <v>1</v>
      </c>
      <c r="B7" s="56">
        <v>6</v>
      </c>
      <c r="C7" s="61" t="str">
        <f t="shared" ca="1" si="0"/>
        <v/>
      </c>
      <c r="D7" s="62" t="str">
        <f t="shared" ca="1" si="1"/>
        <v/>
      </c>
      <c r="E7" s="62" t="str">
        <f t="shared" ca="1" si="2"/>
        <v/>
      </c>
      <c r="F7" s="62" t="str">
        <f t="shared" ca="1" si="3"/>
        <v/>
      </c>
      <c r="G7" s="63" t="str">
        <f t="shared" ca="1" si="4"/>
        <v>No</v>
      </c>
    </row>
    <row r="8" spans="1:7">
      <c r="A8" s="56">
        <v>1</v>
      </c>
      <c r="B8" s="56">
        <v>7</v>
      </c>
      <c r="C8" s="61" t="str">
        <f t="shared" ca="1" si="0"/>
        <v/>
      </c>
      <c r="D8" s="62" t="str">
        <f t="shared" ca="1" si="1"/>
        <v/>
      </c>
      <c r="E8" s="62" t="str">
        <f t="shared" ca="1" si="2"/>
        <v/>
      </c>
      <c r="F8" s="62" t="str">
        <f t="shared" ca="1" si="3"/>
        <v/>
      </c>
      <c r="G8" s="63" t="str">
        <f t="shared" ca="1" si="4"/>
        <v>No</v>
      </c>
    </row>
    <row r="9" spans="1:7">
      <c r="A9" s="56">
        <v>1</v>
      </c>
      <c r="B9" s="56">
        <v>8</v>
      </c>
      <c r="C9" s="61" t="str">
        <f t="shared" ca="1" si="0"/>
        <v/>
      </c>
      <c r="D9" s="62" t="str">
        <f t="shared" ca="1" si="1"/>
        <v/>
      </c>
      <c r="E9" s="62" t="str">
        <f t="shared" ca="1" si="2"/>
        <v/>
      </c>
      <c r="F9" s="62" t="str">
        <f t="shared" ca="1" si="3"/>
        <v/>
      </c>
      <c r="G9" s="63" t="str">
        <f t="shared" ca="1" si="4"/>
        <v>No</v>
      </c>
    </row>
    <row r="10" spans="1:7">
      <c r="A10" s="56">
        <v>2</v>
      </c>
      <c r="B10" s="56">
        <v>1</v>
      </c>
      <c r="C10" s="61" t="str">
        <f t="shared" ca="1" si="0"/>
        <v/>
      </c>
      <c r="D10" s="62" t="str">
        <f t="shared" ca="1" si="1"/>
        <v/>
      </c>
      <c r="E10" s="62" t="str">
        <f t="shared" ca="1" si="2"/>
        <v/>
      </c>
      <c r="F10" s="62" t="str">
        <f t="shared" ca="1" si="3"/>
        <v/>
      </c>
      <c r="G10" s="63">
        <f t="shared" ca="1" si="4"/>
        <v>0</v>
      </c>
    </row>
    <row r="11" spans="1:7">
      <c r="A11" s="56">
        <v>2</v>
      </c>
      <c r="B11" s="56">
        <v>2</v>
      </c>
      <c r="C11" s="61" t="str">
        <f t="shared" ca="1" si="0"/>
        <v/>
      </c>
      <c r="D11" s="62" t="str">
        <f t="shared" ca="1" si="1"/>
        <v/>
      </c>
      <c r="E11" s="62" t="str">
        <f t="shared" ca="1" si="2"/>
        <v/>
      </c>
      <c r="F11" s="62" t="str">
        <f t="shared" ca="1" si="3"/>
        <v/>
      </c>
      <c r="G11" s="63">
        <f t="shared" ca="1" si="4"/>
        <v>0</v>
      </c>
    </row>
    <row r="12" spans="1:7">
      <c r="A12" s="56">
        <v>2</v>
      </c>
      <c r="B12" s="56">
        <v>3</v>
      </c>
      <c r="C12" s="61" t="str">
        <f t="shared" ca="1" si="0"/>
        <v/>
      </c>
      <c r="D12" s="62" t="str">
        <f t="shared" ca="1" si="1"/>
        <v/>
      </c>
      <c r="E12" s="62" t="str">
        <f t="shared" ca="1" si="2"/>
        <v/>
      </c>
      <c r="F12" s="62" t="str">
        <f t="shared" ca="1" si="3"/>
        <v/>
      </c>
      <c r="G12" s="63">
        <f t="shared" ca="1" si="4"/>
        <v>0</v>
      </c>
    </row>
    <row r="13" spans="1:7">
      <c r="A13" s="56">
        <v>2</v>
      </c>
      <c r="B13" s="56">
        <v>4</v>
      </c>
      <c r="C13" s="61" t="str">
        <f t="shared" ca="1" si="0"/>
        <v/>
      </c>
      <c r="D13" s="62" t="str">
        <f t="shared" ca="1" si="1"/>
        <v/>
      </c>
      <c r="E13" s="62" t="str">
        <f t="shared" ca="1" si="2"/>
        <v/>
      </c>
      <c r="F13" s="62" t="str">
        <f t="shared" ca="1" si="3"/>
        <v/>
      </c>
      <c r="G13" s="63">
        <f t="shared" ca="1" si="4"/>
        <v>0</v>
      </c>
    </row>
    <row r="14" spans="1:7">
      <c r="A14" s="56">
        <v>2</v>
      </c>
      <c r="B14" s="56">
        <v>5</v>
      </c>
      <c r="C14" s="61" t="str">
        <f t="shared" ca="1" si="0"/>
        <v/>
      </c>
      <c r="D14" s="62" t="str">
        <f t="shared" ca="1" si="1"/>
        <v/>
      </c>
      <c r="E14" s="62" t="str">
        <f t="shared" ca="1" si="2"/>
        <v/>
      </c>
      <c r="F14" s="62" t="str">
        <f t="shared" ca="1" si="3"/>
        <v/>
      </c>
      <c r="G14" s="63">
        <f t="shared" ca="1" si="4"/>
        <v>0</v>
      </c>
    </row>
    <row r="15" spans="1:7">
      <c r="A15" s="56">
        <v>2</v>
      </c>
      <c r="B15" s="56">
        <v>6</v>
      </c>
      <c r="C15" s="61" t="str">
        <f t="shared" ca="1" si="0"/>
        <v/>
      </c>
      <c r="D15" s="62" t="str">
        <f t="shared" ca="1" si="1"/>
        <v/>
      </c>
      <c r="E15" s="62" t="str">
        <f t="shared" ca="1" si="2"/>
        <v/>
      </c>
      <c r="F15" s="62" t="str">
        <f t="shared" ca="1" si="3"/>
        <v/>
      </c>
      <c r="G15" s="63">
        <f t="shared" ca="1" si="4"/>
        <v>0</v>
      </c>
    </row>
    <row r="16" spans="1:7">
      <c r="A16" s="56">
        <v>2</v>
      </c>
      <c r="B16" s="56">
        <v>7</v>
      </c>
      <c r="C16" s="61" t="str">
        <f t="shared" ca="1" si="0"/>
        <v/>
      </c>
      <c r="D16" s="62" t="str">
        <f t="shared" ca="1" si="1"/>
        <v/>
      </c>
      <c r="E16" s="62" t="str">
        <f t="shared" ca="1" si="2"/>
        <v/>
      </c>
      <c r="F16" s="62" t="str">
        <f t="shared" ca="1" si="3"/>
        <v/>
      </c>
      <c r="G16" s="63">
        <f t="shared" ca="1" si="4"/>
        <v>0</v>
      </c>
    </row>
    <row r="17" spans="1:7">
      <c r="A17" s="56">
        <v>2</v>
      </c>
      <c r="B17" s="56">
        <v>8</v>
      </c>
      <c r="C17" s="61" t="str">
        <f t="shared" ca="1" si="0"/>
        <v/>
      </c>
      <c r="D17" s="62" t="str">
        <f t="shared" ca="1" si="1"/>
        <v/>
      </c>
      <c r="E17" s="62" t="str">
        <f t="shared" ca="1" si="2"/>
        <v/>
      </c>
      <c r="F17" s="62" t="str">
        <f t="shared" ca="1" si="3"/>
        <v/>
      </c>
      <c r="G17" s="63">
        <f t="shared" ca="1" si="4"/>
        <v>0</v>
      </c>
    </row>
    <row r="18" spans="1:7">
      <c r="A18" s="56">
        <v>3</v>
      </c>
      <c r="B18" s="56">
        <v>1</v>
      </c>
      <c r="C18" s="61" t="str">
        <f t="shared" ca="1" si="0"/>
        <v/>
      </c>
      <c r="D18" s="62" t="str">
        <f t="shared" ca="1" si="1"/>
        <v/>
      </c>
      <c r="E18" s="62" t="str">
        <f t="shared" ca="1" si="2"/>
        <v/>
      </c>
      <c r="F18" s="62" t="str">
        <f t="shared" ca="1" si="3"/>
        <v/>
      </c>
      <c r="G18" s="63">
        <f t="shared" ca="1" si="4"/>
        <v>0</v>
      </c>
    </row>
    <row r="19" spans="1:7">
      <c r="A19" s="56">
        <v>3</v>
      </c>
      <c r="B19" s="56">
        <v>2</v>
      </c>
      <c r="C19" s="61" t="str">
        <f t="shared" ca="1" si="0"/>
        <v/>
      </c>
      <c r="D19" s="62" t="str">
        <f t="shared" ca="1" si="1"/>
        <v/>
      </c>
      <c r="E19" s="62" t="str">
        <f t="shared" ca="1" si="2"/>
        <v/>
      </c>
      <c r="F19" s="62" t="str">
        <f t="shared" ca="1" si="3"/>
        <v/>
      </c>
      <c r="G19" s="63">
        <f t="shared" ca="1" si="4"/>
        <v>0</v>
      </c>
    </row>
    <row r="20" spans="1:7">
      <c r="A20" s="56">
        <v>3</v>
      </c>
      <c r="B20" s="56">
        <v>3</v>
      </c>
      <c r="C20" s="61" t="str">
        <f t="shared" ca="1" si="0"/>
        <v/>
      </c>
      <c r="D20" s="62" t="str">
        <f t="shared" ca="1" si="1"/>
        <v/>
      </c>
      <c r="E20" s="62" t="str">
        <f t="shared" ca="1" si="2"/>
        <v/>
      </c>
      <c r="F20" s="62" t="str">
        <f t="shared" ca="1" si="3"/>
        <v/>
      </c>
      <c r="G20" s="63">
        <f t="shared" ca="1" si="4"/>
        <v>0</v>
      </c>
    </row>
    <row r="21" spans="1:7">
      <c r="A21" s="56">
        <v>3</v>
      </c>
      <c r="B21" s="56">
        <v>4</v>
      </c>
      <c r="C21" s="61" t="str">
        <f t="shared" ca="1" si="0"/>
        <v/>
      </c>
      <c r="D21" s="62" t="str">
        <f t="shared" ca="1" si="1"/>
        <v/>
      </c>
      <c r="E21" s="62" t="str">
        <f t="shared" ca="1" si="2"/>
        <v/>
      </c>
      <c r="F21" s="62" t="str">
        <f t="shared" ca="1" si="3"/>
        <v/>
      </c>
      <c r="G21" s="63">
        <f t="shared" ca="1" si="4"/>
        <v>0</v>
      </c>
    </row>
    <row r="22" spans="1:7">
      <c r="A22" s="56">
        <v>3</v>
      </c>
      <c r="B22" s="56">
        <v>5</v>
      </c>
      <c r="C22" s="61" t="str">
        <f t="shared" ca="1" si="0"/>
        <v/>
      </c>
      <c r="D22" s="62" t="str">
        <f t="shared" ca="1" si="1"/>
        <v/>
      </c>
      <c r="E22" s="62" t="str">
        <f t="shared" ca="1" si="2"/>
        <v/>
      </c>
      <c r="F22" s="62" t="str">
        <f t="shared" ca="1" si="3"/>
        <v/>
      </c>
      <c r="G22" s="63">
        <f t="shared" ca="1" si="4"/>
        <v>0</v>
      </c>
    </row>
    <row r="23" spans="1:7">
      <c r="A23" s="56">
        <v>3</v>
      </c>
      <c r="B23" s="56">
        <v>6</v>
      </c>
      <c r="C23" s="61" t="str">
        <f t="shared" ca="1" si="0"/>
        <v/>
      </c>
      <c r="D23" s="62" t="str">
        <f t="shared" ca="1" si="1"/>
        <v/>
      </c>
      <c r="E23" s="62" t="str">
        <f t="shared" ca="1" si="2"/>
        <v/>
      </c>
      <c r="F23" s="62" t="str">
        <f t="shared" ca="1" si="3"/>
        <v/>
      </c>
      <c r="G23" s="63">
        <f t="shared" ca="1" si="4"/>
        <v>0</v>
      </c>
    </row>
    <row r="24" spans="1:7">
      <c r="A24" s="56">
        <v>3</v>
      </c>
      <c r="B24" s="56">
        <v>7</v>
      </c>
      <c r="C24" s="61" t="str">
        <f t="shared" ca="1" si="0"/>
        <v/>
      </c>
      <c r="D24" s="62" t="str">
        <f t="shared" ca="1" si="1"/>
        <v/>
      </c>
      <c r="E24" s="62" t="str">
        <f t="shared" ca="1" si="2"/>
        <v/>
      </c>
      <c r="F24" s="62" t="str">
        <f t="shared" ca="1" si="3"/>
        <v/>
      </c>
      <c r="G24" s="63">
        <f t="shared" ca="1" si="4"/>
        <v>0</v>
      </c>
    </row>
    <row r="25" spans="1:7">
      <c r="A25" s="56">
        <v>3</v>
      </c>
      <c r="B25" s="56">
        <v>8</v>
      </c>
      <c r="C25" s="61" t="str">
        <f t="shared" ca="1" si="0"/>
        <v/>
      </c>
      <c r="D25" s="62" t="str">
        <f t="shared" ca="1" si="1"/>
        <v/>
      </c>
      <c r="E25" s="62" t="str">
        <f t="shared" ca="1" si="2"/>
        <v/>
      </c>
      <c r="F25" s="62" t="str">
        <f t="shared" ca="1" si="3"/>
        <v/>
      </c>
      <c r="G25" s="63">
        <f t="shared" ca="1" si="4"/>
        <v>0</v>
      </c>
    </row>
    <row r="26" spans="1:7">
      <c r="A26" s="56">
        <v>4</v>
      </c>
      <c r="B26" s="56">
        <v>1</v>
      </c>
      <c r="C26" s="61" t="str">
        <f t="shared" ca="1" si="0"/>
        <v/>
      </c>
      <c r="D26" s="62" t="str">
        <f t="shared" ca="1" si="1"/>
        <v/>
      </c>
      <c r="E26" s="62" t="str">
        <f t="shared" ca="1" si="2"/>
        <v/>
      </c>
      <c r="F26" s="62" t="str">
        <f t="shared" ca="1" si="3"/>
        <v/>
      </c>
      <c r="G26" s="63">
        <f t="shared" ca="1" si="4"/>
        <v>0</v>
      </c>
    </row>
    <row r="27" spans="1:7">
      <c r="A27" s="56">
        <v>4</v>
      </c>
      <c r="B27" s="56">
        <v>2</v>
      </c>
      <c r="C27" s="61" t="str">
        <f t="shared" ca="1" si="0"/>
        <v/>
      </c>
      <c r="D27" s="62" t="str">
        <f t="shared" ca="1" si="1"/>
        <v/>
      </c>
      <c r="E27" s="62" t="str">
        <f t="shared" ca="1" si="2"/>
        <v/>
      </c>
      <c r="F27" s="62" t="str">
        <f t="shared" ca="1" si="3"/>
        <v/>
      </c>
      <c r="G27" s="63">
        <f t="shared" ca="1" si="4"/>
        <v>0</v>
      </c>
    </row>
    <row r="28" spans="1:7">
      <c r="A28" s="56">
        <v>4</v>
      </c>
      <c r="B28" s="56">
        <v>3</v>
      </c>
      <c r="C28" s="61" t="str">
        <f t="shared" ca="1" si="0"/>
        <v/>
      </c>
      <c r="D28" s="62" t="str">
        <f t="shared" ca="1" si="1"/>
        <v/>
      </c>
      <c r="E28" s="62" t="str">
        <f t="shared" ca="1" si="2"/>
        <v/>
      </c>
      <c r="F28" s="62" t="str">
        <f t="shared" ca="1" si="3"/>
        <v/>
      </c>
      <c r="G28" s="63">
        <f t="shared" ca="1" si="4"/>
        <v>0</v>
      </c>
    </row>
    <row r="29" spans="1:7">
      <c r="A29" s="56">
        <v>4</v>
      </c>
      <c r="B29" s="56">
        <v>4</v>
      </c>
      <c r="C29" s="61" t="str">
        <f t="shared" ca="1" si="0"/>
        <v/>
      </c>
      <c r="D29" s="62" t="str">
        <f t="shared" ca="1" si="1"/>
        <v/>
      </c>
      <c r="E29" s="62" t="str">
        <f t="shared" ca="1" si="2"/>
        <v/>
      </c>
      <c r="F29" s="62" t="str">
        <f t="shared" ca="1" si="3"/>
        <v/>
      </c>
      <c r="G29" s="63">
        <f t="shared" ca="1" si="4"/>
        <v>0</v>
      </c>
    </row>
    <row r="30" spans="1:7">
      <c r="A30" s="56">
        <v>4</v>
      </c>
      <c r="B30" s="56">
        <v>5</v>
      </c>
      <c r="C30" s="61" t="str">
        <f t="shared" ca="1" si="0"/>
        <v/>
      </c>
      <c r="D30" s="62" t="str">
        <f t="shared" ca="1" si="1"/>
        <v/>
      </c>
      <c r="E30" s="62" t="str">
        <f t="shared" ca="1" si="2"/>
        <v/>
      </c>
      <c r="F30" s="62" t="str">
        <f t="shared" ca="1" si="3"/>
        <v/>
      </c>
      <c r="G30" s="63">
        <f t="shared" ca="1" si="4"/>
        <v>0</v>
      </c>
    </row>
    <row r="31" spans="1:7">
      <c r="A31" s="56">
        <v>4</v>
      </c>
      <c r="B31" s="56">
        <v>6</v>
      </c>
      <c r="C31" s="61" t="str">
        <f t="shared" ca="1" si="0"/>
        <v/>
      </c>
      <c r="D31" s="62" t="str">
        <f t="shared" ca="1" si="1"/>
        <v/>
      </c>
      <c r="E31" s="62" t="str">
        <f t="shared" ca="1" si="2"/>
        <v/>
      </c>
      <c r="F31" s="62" t="str">
        <f t="shared" ca="1" si="3"/>
        <v/>
      </c>
      <c r="G31" s="63">
        <f t="shared" ca="1" si="4"/>
        <v>0</v>
      </c>
    </row>
    <row r="32" spans="1:7">
      <c r="A32" s="56">
        <v>4</v>
      </c>
      <c r="B32" s="56">
        <v>7</v>
      </c>
      <c r="C32" s="61" t="str">
        <f t="shared" ca="1" si="0"/>
        <v/>
      </c>
      <c r="D32" s="62" t="str">
        <f t="shared" ca="1" si="1"/>
        <v/>
      </c>
      <c r="E32" s="62" t="str">
        <f t="shared" ca="1" si="2"/>
        <v/>
      </c>
      <c r="F32" s="62" t="str">
        <f t="shared" ca="1" si="3"/>
        <v/>
      </c>
      <c r="G32" s="63">
        <f t="shared" ca="1" si="4"/>
        <v>0</v>
      </c>
    </row>
    <row r="33" spans="1:7">
      <c r="A33" s="56">
        <v>4</v>
      </c>
      <c r="B33" s="56">
        <v>8</v>
      </c>
      <c r="C33" s="61" t="str">
        <f t="shared" ca="1" si="0"/>
        <v/>
      </c>
      <c r="D33" s="62" t="str">
        <f t="shared" ca="1" si="1"/>
        <v/>
      </c>
      <c r="E33" s="62" t="str">
        <f t="shared" ca="1" si="2"/>
        <v/>
      </c>
      <c r="F33" s="62" t="str">
        <f t="shared" ca="1" si="3"/>
        <v/>
      </c>
      <c r="G33" s="63">
        <f t="shared" ca="1" si="4"/>
        <v>0</v>
      </c>
    </row>
    <row r="34" spans="1:7">
      <c r="A34" s="56">
        <v>5</v>
      </c>
      <c r="B34" s="56">
        <v>1</v>
      </c>
      <c r="C34" s="61" t="str">
        <f t="shared" ca="1" si="0"/>
        <v/>
      </c>
      <c r="D34" s="62" t="str">
        <f t="shared" ca="1" si="1"/>
        <v/>
      </c>
      <c r="E34" s="62" t="str">
        <f t="shared" ca="1" si="2"/>
        <v/>
      </c>
      <c r="F34" s="62" t="str">
        <f t="shared" ca="1" si="3"/>
        <v/>
      </c>
      <c r="G34" s="63">
        <f t="shared" ca="1" si="4"/>
        <v>0</v>
      </c>
    </row>
    <row r="35" spans="1:7">
      <c r="A35" s="56">
        <v>5</v>
      </c>
      <c r="B35" s="56">
        <v>2</v>
      </c>
      <c r="C35" s="61" t="str">
        <f t="shared" ca="1" si="0"/>
        <v/>
      </c>
      <c r="D35" s="62" t="str">
        <f t="shared" ca="1" si="1"/>
        <v/>
      </c>
      <c r="E35" s="62" t="str">
        <f t="shared" ca="1" si="2"/>
        <v/>
      </c>
      <c r="F35" s="62" t="str">
        <f t="shared" ca="1" si="3"/>
        <v/>
      </c>
      <c r="G35" s="63">
        <f t="shared" ca="1" si="4"/>
        <v>0</v>
      </c>
    </row>
    <row r="36" spans="1:7">
      <c r="A36" s="56">
        <v>5</v>
      </c>
      <c r="B36" s="56">
        <v>3</v>
      </c>
      <c r="C36" s="61" t="str">
        <f t="shared" ca="1" si="0"/>
        <v/>
      </c>
      <c r="D36" s="62" t="str">
        <f t="shared" ca="1" si="1"/>
        <v/>
      </c>
      <c r="E36" s="62" t="str">
        <f t="shared" ca="1" si="2"/>
        <v/>
      </c>
      <c r="F36" s="62" t="str">
        <f t="shared" ca="1" si="3"/>
        <v/>
      </c>
      <c r="G36" s="63">
        <f t="shared" ca="1" si="4"/>
        <v>0</v>
      </c>
    </row>
    <row r="37" spans="1:7">
      <c r="A37" s="56">
        <v>5</v>
      </c>
      <c r="B37" s="56">
        <v>4</v>
      </c>
      <c r="C37" s="61" t="str">
        <f t="shared" ca="1" si="0"/>
        <v/>
      </c>
      <c r="D37" s="62" t="str">
        <f t="shared" ca="1" si="1"/>
        <v/>
      </c>
      <c r="E37" s="62" t="str">
        <f t="shared" ca="1" si="2"/>
        <v/>
      </c>
      <c r="F37" s="62" t="str">
        <f t="shared" ca="1" si="3"/>
        <v/>
      </c>
      <c r="G37" s="63">
        <f t="shared" ca="1" si="4"/>
        <v>0</v>
      </c>
    </row>
    <row r="38" spans="1:7">
      <c r="A38" s="56">
        <v>5</v>
      </c>
      <c r="B38" s="56">
        <v>5</v>
      </c>
      <c r="C38" s="61" t="str">
        <f t="shared" ca="1" si="0"/>
        <v/>
      </c>
      <c r="D38" s="62" t="str">
        <f t="shared" ca="1" si="1"/>
        <v/>
      </c>
      <c r="E38" s="62" t="str">
        <f t="shared" ca="1" si="2"/>
        <v/>
      </c>
      <c r="F38" s="62" t="str">
        <f t="shared" ca="1" si="3"/>
        <v/>
      </c>
      <c r="G38" s="63">
        <f t="shared" ca="1" si="4"/>
        <v>0</v>
      </c>
    </row>
    <row r="39" spans="1:7">
      <c r="A39" s="56">
        <v>5</v>
      </c>
      <c r="B39" s="56">
        <v>6</v>
      </c>
      <c r="C39" s="61" t="str">
        <f t="shared" ca="1" si="0"/>
        <v/>
      </c>
      <c r="D39" s="62" t="str">
        <f t="shared" ca="1" si="1"/>
        <v/>
      </c>
      <c r="E39" s="62" t="str">
        <f t="shared" ca="1" si="2"/>
        <v/>
      </c>
      <c r="F39" s="62" t="str">
        <f t="shared" ca="1" si="3"/>
        <v/>
      </c>
      <c r="G39" s="63">
        <f t="shared" ca="1" si="4"/>
        <v>0</v>
      </c>
    </row>
    <row r="40" spans="1:7">
      <c r="A40" s="56">
        <v>5</v>
      </c>
      <c r="B40" s="56">
        <v>7</v>
      </c>
      <c r="C40" s="61" t="str">
        <f t="shared" ca="1" si="0"/>
        <v/>
      </c>
      <c r="D40" s="62" t="str">
        <f t="shared" ca="1" si="1"/>
        <v/>
      </c>
      <c r="E40" s="62" t="str">
        <f t="shared" ca="1" si="2"/>
        <v/>
      </c>
      <c r="F40" s="62" t="str">
        <f t="shared" ca="1" si="3"/>
        <v/>
      </c>
      <c r="G40" s="63">
        <f t="shared" ca="1" si="4"/>
        <v>0</v>
      </c>
    </row>
    <row r="41" spans="1:7">
      <c r="A41" s="56">
        <v>5</v>
      </c>
      <c r="B41" s="56">
        <v>8</v>
      </c>
      <c r="C41" s="61" t="str">
        <f t="shared" ca="1" si="0"/>
        <v/>
      </c>
      <c r="D41" s="62" t="str">
        <f t="shared" ca="1" si="1"/>
        <v/>
      </c>
      <c r="E41" s="62" t="str">
        <f t="shared" ca="1" si="2"/>
        <v/>
      </c>
      <c r="F41" s="62" t="str">
        <f t="shared" ca="1" si="3"/>
        <v/>
      </c>
      <c r="G41" s="63">
        <f t="shared" ca="1" si="4"/>
        <v>0</v>
      </c>
    </row>
    <row r="42" spans="1:7">
      <c r="A42" s="56">
        <v>6</v>
      </c>
      <c r="B42" s="56">
        <v>1</v>
      </c>
      <c r="C42" s="61" t="str">
        <f t="shared" ca="1" si="0"/>
        <v/>
      </c>
      <c r="D42" s="62" t="str">
        <f t="shared" ca="1" si="1"/>
        <v/>
      </c>
      <c r="E42" s="62" t="str">
        <f t="shared" ca="1" si="2"/>
        <v/>
      </c>
      <c r="F42" s="62" t="str">
        <f t="shared" ca="1" si="3"/>
        <v/>
      </c>
      <c r="G42" s="63">
        <f t="shared" ca="1" si="4"/>
        <v>0</v>
      </c>
    </row>
    <row r="43" spans="1:7">
      <c r="A43" s="56">
        <v>6</v>
      </c>
      <c r="B43" s="56">
        <v>2</v>
      </c>
      <c r="C43" s="61" t="str">
        <f t="shared" ca="1" si="0"/>
        <v/>
      </c>
      <c r="D43" s="62" t="str">
        <f t="shared" ca="1" si="1"/>
        <v/>
      </c>
      <c r="E43" s="62" t="str">
        <f t="shared" ca="1" si="2"/>
        <v/>
      </c>
      <c r="F43" s="62" t="str">
        <f t="shared" ca="1" si="3"/>
        <v/>
      </c>
      <c r="G43" s="63">
        <f t="shared" ca="1" si="4"/>
        <v>0</v>
      </c>
    </row>
    <row r="44" spans="1:7">
      <c r="A44" s="56">
        <v>6</v>
      </c>
      <c r="B44" s="56">
        <v>3</v>
      </c>
      <c r="C44" s="61" t="str">
        <f t="shared" ca="1" si="0"/>
        <v/>
      </c>
      <c r="D44" s="62" t="str">
        <f t="shared" ca="1" si="1"/>
        <v/>
      </c>
      <c r="E44" s="62" t="str">
        <f t="shared" ca="1" si="2"/>
        <v/>
      </c>
      <c r="F44" s="62" t="str">
        <f t="shared" ca="1" si="3"/>
        <v/>
      </c>
      <c r="G44" s="63">
        <f t="shared" ca="1" si="4"/>
        <v>0</v>
      </c>
    </row>
    <row r="45" spans="1:7">
      <c r="A45" s="56">
        <v>6</v>
      </c>
      <c r="B45" s="56">
        <v>4</v>
      </c>
      <c r="C45" s="61" t="str">
        <f t="shared" ca="1" si="0"/>
        <v/>
      </c>
      <c r="D45" s="62" t="str">
        <f t="shared" ca="1" si="1"/>
        <v/>
      </c>
      <c r="E45" s="62" t="str">
        <f t="shared" ca="1" si="2"/>
        <v/>
      </c>
      <c r="F45" s="62" t="str">
        <f t="shared" ca="1" si="3"/>
        <v/>
      </c>
      <c r="G45" s="63">
        <f t="shared" ca="1" si="4"/>
        <v>0</v>
      </c>
    </row>
    <row r="46" spans="1:7">
      <c r="A46" s="56">
        <v>6</v>
      </c>
      <c r="B46" s="56">
        <v>5</v>
      </c>
      <c r="C46" s="61" t="str">
        <f t="shared" ca="1" si="0"/>
        <v/>
      </c>
      <c r="D46" s="62" t="str">
        <f t="shared" ca="1" si="1"/>
        <v/>
      </c>
      <c r="E46" s="62" t="str">
        <f t="shared" ca="1" si="2"/>
        <v/>
      </c>
      <c r="F46" s="62" t="str">
        <f t="shared" ca="1" si="3"/>
        <v/>
      </c>
      <c r="G46" s="63">
        <f t="shared" ca="1" si="4"/>
        <v>0</v>
      </c>
    </row>
    <row r="47" spans="1:7">
      <c r="A47" s="56">
        <v>6</v>
      </c>
      <c r="B47" s="56">
        <v>6</v>
      </c>
      <c r="C47" s="61" t="str">
        <f t="shared" ca="1" si="0"/>
        <v/>
      </c>
      <c r="D47" s="62" t="str">
        <f t="shared" ca="1" si="1"/>
        <v/>
      </c>
      <c r="E47" s="62" t="str">
        <f t="shared" ca="1" si="2"/>
        <v/>
      </c>
      <c r="F47" s="62" t="str">
        <f t="shared" ca="1" si="3"/>
        <v/>
      </c>
      <c r="G47" s="63">
        <f t="shared" ca="1" si="4"/>
        <v>0</v>
      </c>
    </row>
    <row r="48" spans="1:7">
      <c r="A48" s="56">
        <v>6</v>
      </c>
      <c r="B48" s="56">
        <v>7</v>
      </c>
      <c r="C48" s="61" t="str">
        <f t="shared" ca="1" si="0"/>
        <v/>
      </c>
      <c r="D48" s="62" t="str">
        <f t="shared" ca="1" si="1"/>
        <v/>
      </c>
      <c r="E48" s="62" t="str">
        <f t="shared" ca="1" si="2"/>
        <v/>
      </c>
      <c r="F48" s="62" t="str">
        <f t="shared" ca="1" si="3"/>
        <v/>
      </c>
      <c r="G48" s="63">
        <f t="shared" ca="1" si="4"/>
        <v>0</v>
      </c>
    </row>
    <row r="49" spans="1:7">
      <c r="A49" s="56">
        <v>6</v>
      </c>
      <c r="B49" s="56">
        <v>8</v>
      </c>
      <c r="C49" s="61" t="str">
        <f t="shared" ca="1" si="0"/>
        <v/>
      </c>
      <c r="D49" s="62" t="str">
        <f t="shared" ca="1" si="1"/>
        <v/>
      </c>
      <c r="E49" s="62" t="str">
        <f t="shared" ca="1" si="2"/>
        <v/>
      </c>
      <c r="F49" s="62" t="str">
        <f t="shared" ca="1" si="3"/>
        <v/>
      </c>
      <c r="G49" s="63">
        <f t="shared" ca="1" si="4"/>
        <v>0</v>
      </c>
    </row>
    <row r="50" spans="1:7">
      <c r="A50" s="56">
        <v>7</v>
      </c>
      <c r="B50" s="56">
        <v>1</v>
      </c>
      <c r="C50" s="61" t="str">
        <f t="shared" ca="1" si="0"/>
        <v/>
      </c>
      <c r="D50" s="62" t="str">
        <f t="shared" ca="1" si="1"/>
        <v/>
      </c>
      <c r="E50" s="62" t="str">
        <f t="shared" ca="1" si="2"/>
        <v/>
      </c>
      <c r="F50" s="62" t="str">
        <f t="shared" ca="1" si="3"/>
        <v/>
      </c>
      <c r="G50" s="63">
        <f t="shared" ca="1" si="4"/>
        <v>0</v>
      </c>
    </row>
    <row r="51" spans="1:7">
      <c r="A51" s="56">
        <v>7</v>
      </c>
      <c r="B51" s="56">
        <v>2</v>
      </c>
      <c r="C51" s="61" t="str">
        <f t="shared" ca="1" si="0"/>
        <v/>
      </c>
      <c r="D51" s="62" t="str">
        <f t="shared" ca="1" si="1"/>
        <v/>
      </c>
      <c r="E51" s="62" t="str">
        <f t="shared" ca="1" si="2"/>
        <v/>
      </c>
      <c r="F51" s="62" t="str">
        <f t="shared" ca="1" si="3"/>
        <v/>
      </c>
      <c r="G51" s="63">
        <f t="shared" ca="1" si="4"/>
        <v>0</v>
      </c>
    </row>
    <row r="52" spans="1:7">
      <c r="A52" s="56">
        <v>7</v>
      </c>
      <c r="B52" s="56">
        <v>3</v>
      </c>
      <c r="C52" s="61" t="str">
        <f t="shared" ca="1" si="0"/>
        <v/>
      </c>
      <c r="D52" s="62" t="str">
        <f t="shared" ca="1" si="1"/>
        <v/>
      </c>
      <c r="E52" s="62" t="str">
        <f t="shared" ca="1" si="2"/>
        <v/>
      </c>
      <c r="F52" s="62" t="str">
        <f t="shared" ca="1" si="3"/>
        <v/>
      </c>
      <c r="G52" s="63">
        <f t="shared" ca="1" si="4"/>
        <v>0</v>
      </c>
    </row>
    <row r="53" spans="1:7">
      <c r="A53" s="56">
        <v>7</v>
      </c>
      <c r="B53" s="56">
        <v>4</v>
      </c>
      <c r="C53" s="61" t="str">
        <f t="shared" ca="1" si="0"/>
        <v/>
      </c>
      <c r="D53" s="62" t="str">
        <f t="shared" ca="1" si="1"/>
        <v/>
      </c>
      <c r="E53" s="62" t="str">
        <f t="shared" ca="1" si="2"/>
        <v/>
      </c>
      <c r="F53" s="62" t="str">
        <f t="shared" ca="1" si="3"/>
        <v/>
      </c>
      <c r="G53" s="63">
        <f t="shared" ca="1" si="4"/>
        <v>0</v>
      </c>
    </row>
    <row r="54" spans="1:7">
      <c r="A54" s="56">
        <v>7</v>
      </c>
      <c r="B54" s="56">
        <v>5</v>
      </c>
      <c r="C54" s="61" t="str">
        <f t="shared" ca="1" si="0"/>
        <v/>
      </c>
      <c r="D54" s="62" t="str">
        <f t="shared" ca="1" si="1"/>
        <v/>
      </c>
      <c r="E54" s="62" t="str">
        <f t="shared" ca="1" si="2"/>
        <v/>
      </c>
      <c r="F54" s="62" t="str">
        <f t="shared" ca="1" si="3"/>
        <v/>
      </c>
      <c r="G54" s="63">
        <f t="shared" ca="1" si="4"/>
        <v>0</v>
      </c>
    </row>
    <row r="55" spans="1:7">
      <c r="A55" s="56">
        <v>7</v>
      </c>
      <c r="B55" s="56">
        <v>6</v>
      </c>
      <c r="C55" s="61" t="str">
        <f t="shared" ca="1" si="0"/>
        <v/>
      </c>
      <c r="D55" s="62" t="str">
        <f t="shared" ca="1" si="1"/>
        <v/>
      </c>
      <c r="E55" s="62" t="str">
        <f t="shared" ca="1" si="2"/>
        <v/>
      </c>
      <c r="F55" s="62" t="str">
        <f t="shared" ca="1" si="3"/>
        <v/>
      </c>
      <c r="G55" s="63">
        <f t="shared" ca="1" si="4"/>
        <v>0</v>
      </c>
    </row>
    <row r="56" spans="1:7">
      <c r="A56" s="56">
        <v>7</v>
      </c>
      <c r="B56" s="56">
        <v>7</v>
      </c>
      <c r="C56" s="61" t="str">
        <f t="shared" ca="1" si="0"/>
        <v/>
      </c>
      <c r="D56" s="62" t="str">
        <f t="shared" ca="1" si="1"/>
        <v/>
      </c>
      <c r="E56" s="62" t="str">
        <f t="shared" ca="1" si="2"/>
        <v/>
      </c>
      <c r="F56" s="62" t="str">
        <f t="shared" ca="1" si="3"/>
        <v/>
      </c>
      <c r="G56" s="63">
        <f t="shared" ca="1" si="4"/>
        <v>0</v>
      </c>
    </row>
    <row r="57" spans="1:7">
      <c r="A57" s="56">
        <v>7</v>
      </c>
      <c r="B57" s="56">
        <v>8</v>
      </c>
      <c r="C57" s="61" t="str">
        <f t="shared" ca="1" si="0"/>
        <v/>
      </c>
      <c r="D57" s="62" t="str">
        <f t="shared" ca="1" si="1"/>
        <v/>
      </c>
      <c r="E57" s="62" t="str">
        <f t="shared" ca="1" si="2"/>
        <v/>
      </c>
      <c r="F57" s="62" t="str">
        <f t="shared" ca="1" si="3"/>
        <v/>
      </c>
      <c r="G57" s="63">
        <f t="shared" ca="1" si="4"/>
        <v>0</v>
      </c>
    </row>
    <row r="58" spans="1:7">
      <c r="A58" s="56">
        <v>8</v>
      </c>
      <c r="B58" s="56">
        <v>1</v>
      </c>
      <c r="C58" s="61" t="str">
        <f t="shared" ca="1" si="0"/>
        <v/>
      </c>
      <c r="D58" s="62" t="str">
        <f t="shared" ca="1" si="1"/>
        <v/>
      </c>
      <c r="E58" s="62" t="str">
        <f t="shared" ca="1" si="2"/>
        <v/>
      </c>
      <c r="F58" s="62" t="str">
        <f t="shared" ca="1" si="3"/>
        <v/>
      </c>
      <c r="G58" s="63">
        <f t="shared" ca="1" si="4"/>
        <v>0</v>
      </c>
    </row>
    <row r="59" spans="1:7">
      <c r="A59" s="56">
        <v>8</v>
      </c>
      <c r="B59" s="56">
        <v>2</v>
      </c>
      <c r="C59" s="61" t="str">
        <f t="shared" ca="1" si="0"/>
        <v/>
      </c>
      <c r="D59" s="62" t="str">
        <f t="shared" ca="1" si="1"/>
        <v/>
      </c>
      <c r="E59" s="62" t="str">
        <f t="shared" ca="1" si="2"/>
        <v/>
      </c>
      <c r="F59" s="62" t="str">
        <f t="shared" ca="1" si="3"/>
        <v/>
      </c>
      <c r="G59" s="63">
        <f t="shared" ca="1" si="4"/>
        <v>0</v>
      </c>
    </row>
    <row r="60" spans="1:7">
      <c r="A60" s="56">
        <v>8</v>
      </c>
      <c r="B60" s="56">
        <v>3</v>
      </c>
      <c r="C60" s="61" t="str">
        <f t="shared" ca="1" si="0"/>
        <v/>
      </c>
      <c r="D60" s="62" t="str">
        <f t="shared" ca="1" si="1"/>
        <v/>
      </c>
      <c r="E60" s="62" t="str">
        <f t="shared" ca="1" si="2"/>
        <v/>
      </c>
      <c r="F60" s="62" t="str">
        <f t="shared" ca="1" si="3"/>
        <v/>
      </c>
      <c r="G60" s="63">
        <f t="shared" ca="1" si="4"/>
        <v>0</v>
      </c>
    </row>
    <row r="61" spans="1:7">
      <c r="A61" s="56">
        <v>8</v>
      </c>
      <c r="B61" s="56">
        <v>4</v>
      </c>
      <c r="C61" s="61" t="str">
        <f t="shared" ca="1" si="0"/>
        <v/>
      </c>
      <c r="D61" s="62" t="str">
        <f t="shared" ca="1" si="1"/>
        <v/>
      </c>
      <c r="E61" s="62" t="str">
        <f t="shared" ca="1" si="2"/>
        <v/>
      </c>
      <c r="F61" s="62" t="str">
        <f t="shared" ca="1" si="3"/>
        <v/>
      </c>
      <c r="G61" s="63">
        <f t="shared" ca="1" si="4"/>
        <v>0</v>
      </c>
    </row>
    <row r="62" spans="1:7">
      <c r="A62" s="56">
        <v>8</v>
      </c>
      <c r="B62" s="56">
        <v>5</v>
      </c>
      <c r="C62" s="61" t="str">
        <f t="shared" ca="1" si="0"/>
        <v/>
      </c>
      <c r="D62" s="62" t="str">
        <f t="shared" ca="1" si="1"/>
        <v/>
      </c>
      <c r="E62" s="62" t="str">
        <f t="shared" ca="1" si="2"/>
        <v/>
      </c>
      <c r="F62" s="62" t="str">
        <f t="shared" ca="1" si="3"/>
        <v/>
      </c>
      <c r="G62" s="63">
        <f t="shared" ca="1" si="4"/>
        <v>0</v>
      </c>
    </row>
    <row r="63" spans="1:7">
      <c r="A63" s="56">
        <v>8</v>
      </c>
      <c r="B63" s="56">
        <v>6</v>
      </c>
      <c r="C63" s="61" t="str">
        <f t="shared" ca="1" si="0"/>
        <v/>
      </c>
      <c r="D63" s="62" t="str">
        <f t="shared" ca="1" si="1"/>
        <v/>
      </c>
      <c r="E63" s="62" t="str">
        <f t="shared" ca="1" si="2"/>
        <v/>
      </c>
      <c r="F63" s="62" t="str">
        <f t="shared" ca="1" si="3"/>
        <v/>
      </c>
      <c r="G63" s="63">
        <f t="shared" ca="1" si="4"/>
        <v>0</v>
      </c>
    </row>
    <row r="64" spans="1:7">
      <c r="A64" s="56">
        <v>8</v>
      </c>
      <c r="B64" s="56">
        <v>7</v>
      </c>
      <c r="C64" s="61" t="str">
        <f t="shared" ca="1" si="0"/>
        <v/>
      </c>
      <c r="D64" s="62" t="str">
        <f t="shared" ca="1" si="1"/>
        <v/>
      </c>
      <c r="E64" s="62" t="str">
        <f t="shared" ca="1" si="2"/>
        <v/>
      </c>
      <c r="F64" s="62" t="str">
        <f t="shared" ca="1" si="3"/>
        <v/>
      </c>
      <c r="G64" s="63">
        <f t="shared" ca="1" si="4"/>
        <v>0</v>
      </c>
    </row>
    <row r="65" spans="1:7">
      <c r="A65" s="56">
        <v>8</v>
      </c>
      <c r="B65" s="56">
        <v>8</v>
      </c>
      <c r="C65" s="61" t="str">
        <f t="shared" ca="1" si="0"/>
        <v/>
      </c>
      <c r="D65" s="62" t="str">
        <f t="shared" ca="1" si="1"/>
        <v/>
      </c>
      <c r="E65" s="62" t="str">
        <f t="shared" ca="1" si="2"/>
        <v/>
      </c>
      <c r="F65" s="62" t="str">
        <f t="shared" ca="1" si="3"/>
        <v/>
      </c>
      <c r="G65" s="63">
        <f t="shared" ca="1" si="4"/>
        <v>0</v>
      </c>
    </row>
    <row r="66" spans="1:7">
      <c r="A66" s="56">
        <v>9</v>
      </c>
      <c r="B66" s="56">
        <v>1</v>
      </c>
      <c r="C66" s="61" t="str">
        <f t="shared" ca="1" si="0"/>
        <v/>
      </c>
      <c r="D66" s="62" t="str">
        <f t="shared" ca="1" si="1"/>
        <v/>
      </c>
      <c r="E66" s="62" t="str">
        <f t="shared" ca="1" si="2"/>
        <v/>
      </c>
      <c r="F66" s="62" t="str">
        <f t="shared" ca="1" si="3"/>
        <v/>
      </c>
      <c r="G66" s="63">
        <f t="shared" ca="1" si="4"/>
        <v>0</v>
      </c>
    </row>
    <row r="67" spans="1:7">
      <c r="A67" s="56">
        <v>9</v>
      </c>
      <c r="B67" s="56">
        <v>2</v>
      </c>
      <c r="C67" s="61" t="str">
        <f t="shared" ref="C67:C81" ca="1" si="5">TRIM(INDEX(INDIRECT("refTable"&amp;$A67),$B67))</f>
        <v/>
      </c>
      <c r="D67" s="62" t="str">
        <f t="shared" ref="D67:D81" ca="1" si="6">IF(C67="","",LEFT($C67,FIND(" ",$C67)-1))</f>
        <v/>
      </c>
      <c r="E67" s="62" t="str">
        <f t="shared" ref="E67:E81" ca="1" si="7">IF(C67="","",IF(ISERROR(FIND(" ",$C67,FIND(" ",$C67)+1)),RIGHT($C67,LEN($C67)-FIND(" ",$C67)),RIGHT($C67,LEN($C67)-FIND(" ",$C67,FIND(" ",$C67)+1))))</f>
        <v/>
      </c>
      <c r="F67" s="62" t="str">
        <f t="shared" ref="F67:F81" ca="1" si="8">IF(ISERROR(FIND(" ",$C67,FIND(" ",$C67)+1)),"",MID($C67,FIND(" ",$C67)+1,FIND(" ",$C67,FIND(" ",$C67)+1)-FIND(" ",$C67)-1))</f>
        <v/>
      </c>
      <c r="G67" s="63">
        <f t="shared" ref="G67:G81" ca="1" si="9">VLOOKUP($C67,INDIRECT("refListTable"&amp;A67),2,FALSE)</f>
        <v>0</v>
      </c>
    </row>
    <row r="68" spans="1:7">
      <c r="A68" s="56">
        <v>9</v>
      </c>
      <c r="B68" s="56">
        <v>3</v>
      </c>
      <c r="C68" s="61" t="str">
        <f t="shared" ca="1" si="5"/>
        <v/>
      </c>
      <c r="D68" s="62" t="str">
        <f t="shared" ca="1" si="6"/>
        <v/>
      </c>
      <c r="E68" s="62" t="str">
        <f t="shared" ca="1" si="7"/>
        <v/>
      </c>
      <c r="F68" s="62" t="str">
        <f t="shared" ca="1" si="8"/>
        <v/>
      </c>
      <c r="G68" s="63">
        <f t="shared" ca="1" si="9"/>
        <v>0</v>
      </c>
    </row>
    <row r="69" spans="1:7">
      <c r="A69" s="56">
        <v>9</v>
      </c>
      <c r="B69" s="56">
        <v>4</v>
      </c>
      <c r="C69" s="61" t="str">
        <f t="shared" ca="1" si="5"/>
        <v/>
      </c>
      <c r="D69" s="62" t="str">
        <f t="shared" ca="1" si="6"/>
        <v/>
      </c>
      <c r="E69" s="62" t="str">
        <f t="shared" ca="1" si="7"/>
        <v/>
      </c>
      <c r="F69" s="62" t="str">
        <f t="shared" ca="1" si="8"/>
        <v/>
      </c>
      <c r="G69" s="63">
        <f t="shared" ca="1" si="9"/>
        <v>0</v>
      </c>
    </row>
    <row r="70" spans="1:7">
      <c r="A70" s="56">
        <v>9</v>
      </c>
      <c r="B70" s="56">
        <v>5</v>
      </c>
      <c r="C70" s="61" t="str">
        <f t="shared" ca="1" si="5"/>
        <v/>
      </c>
      <c r="D70" s="62" t="str">
        <f t="shared" ca="1" si="6"/>
        <v/>
      </c>
      <c r="E70" s="62" t="str">
        <f t="shared" ca="1" si="7"/>
        <v/>
      </c>
      <c r="F70" s="62" t="str">
        <f t="shared" ca="1" si="8"/>
        <v/>
      </c>
      <c r="G70" s="63">
        <f t="shared" ca="1" si="9"/>
        <v>0</v>
      </c>
    </row>
    <row r="71" spans="1:7">
      <c r="A71" s="56">
        <v>9</v>
      </c>
      <c r="B71" s="56">
        <v>6</v>
      </c>
      <c r="C71" s="61" t="str">
        <f t="shared" ca="1" si="5"/>
        <v/>
      </c>
      <c r="D71" s="62" t="str">
        <f t="shared" ca="1" si="6"/>
        <v/>
      </c>
      <c r="E71" s="62" t="str">
        <f t="shared" ca="1" si="7"/>
        <v/>
      </c>
      <c r="F71" s="62" t="str">
        <f t="shared" ca="1" si="8"/>
        <v/>
      </c>
      <c r="G71" s="63">
        <f t="shared" ca="1" si="9"/>
        <v>0</v>
      </c>
    </row>
    <row r="72" spans="1:7">
      <c r="A72" s="56">
        <v>9</v>
      </c>
      <c r="B72" s="56">
        <v>7</v>
      </c>
      <c r="C72" s="61" t="str">
        <f t="shared" ca="1" si="5"/>
        <v/>
      </c>
      <c r="D72" s="62" t="str">
        <f t="shared" ca="1" si="6"/>
        <v/>
      </c>
      <c r="E72" s="62" t="str">
        <f t="shared" ca="1" si="7"/>
        <v/>
      </c>
      <c r="F72" s="62" t="str">
        <f t="shared" ca="1" si="8"/>
        <v/>
      </c>
      <c r="G72" s="63">
        <f t="shared" ca="1" si="9"/>
        <v>0</v>
      </c>
    </row>
    <row r="73" spans="1:7">
      <c r="A73" s="56">
        <v>9</v>
      </c>
      <c r="B73" s="56">
        <v>8</v>
      </c>
      <c r="C73" s="61" t="str">
        <f t="shared" ca="1" si="5"/>
        <v/>
      </c>
      <c r="D73" s="62" t="str">
        <f t="shared" ca="1" si="6"/>
        <v/>
      </c>
      <c r="E73" s="62" t="str">
        <f t="shared" ca="1" si="7"/>
        <v/>
      </c>
      <c r="F73" s="62" t="str">
        <f t="shared" ca="1" si="8"/>
        <v/>
      </c>
      <c r="G73" s="63">
        <f t="shared" ca="1" si="9"/>
        <v>0</v>
      </c>
    </row>
    <row r="74" spans="1:7">
      <c r="A74" s="56">
        <v>10</v>
      </c>
      <c r="B74" s="56">
        <v>1</v>
      </c>
      <c r="C74" s="61" t="str">
        <f t="shared" ca="1" si="5"/>
        <v/>
      </c>
      <c r="D74" s="62" t="str">
        <f t="shared" ca="1" si="6"/>
        <v/>
      </c>
      <c r="E74" s="62" t="str">
        <f t="shared" ca="1" si="7"/>
        <v/>
      </c>
      <c r="F74" s="62" t="str">
        <f t="shared" ca="1" si="8"/>
        <v/>
      </c>
      <c r="G74" s="63">
        <f t="shared" ca="1" si="9"/>
        <v>0</v>
      </c>
    </row>
    <row r="75" spans="1:7">
      <c r="A75" s="56">
        <v>10</v>
      </c>
      <c r="B75" s="56">
        <v>2</v>
      </c>
      <c r="C75" s="61" t="str">
        <f t="shared" ca="1" si="5"/>
        <v/>
      </c>
      <c r="D75" s="62" t="str">
        <f t="shared" ca="1" si="6"/>
        <v/>
      </c>
      <c r="E75" s="62" t="str">
        <f t="shared" ca="1" si="7"/>
        <v/>
      </c>
      <c r="F75" s="62" t="str">
        <f t="shared" ca="1" si="8"/>
        <v/>
      </c>
      <c r="G75" s="63">
        <f t="shared" ca="1" si="9"/>
        <v>0</v>
      </c>
    </row>
    <row r="76" spans="1:7">
      <c r="A76" s="56">
        <v>10</v>
      </c>
      <c r="B76" s="56">
        <v>3</v>
      </c>
      <c r="C76" s="61" t="str">
        <f t="shared" ca="1" si="5"/>
        <v/>
      </c>
      <c r="D76" s="62" t="str">
        <f t="shared" ca="1" si="6"/>
        <v/>
      </c>
      <c r="E76" s="62" t="str">
        <f t="shared" ca="1" si="7"/>
        <v/>
      </c>
      <c r="F76" s="62" t="str">
        <f t="shared" ca="1" si="8"/>
        <v/>
      </c>
      <c r="G76" s="63">
        <f t="shared" ca="1" si="9"/>
        <v>0</v>
      </c>
    </row>
    <row r="77" spans="1:7">
      <c r="A77" s="56">
        <v>10</v>
      </c>
      <c r="B77" s="56">
        <v>4</v>
      </c>
      <c r="C77" s="61" t="str">
        <f t="shared" ca="1" si="5"/>
        <v/>
      </c>
      <c r="D77" s="62" t="str">
        <f t="shared" ca="1" si="6"/>
        <v/>
      </c>
      <c r="E77" s="62" t="str">
        <f t="shared" ca="1" si="7"/>
        <v/>
      </c>
      <c r="F77" s="62" t="str">
        <f t="shared" ca="1" si="8"/>
        <v/>
      </c>
      <c r="G77" s="63">
        <f t="shared" ca="1" si="9"/>
        <v>0</v>
      </c>
    </row>
    <row r="78" spans="1:7">
      <c r="A78" s="56">
        <v>10</v>
      </c>
      <c r="B78" s="56">
        <v>5</v>
      </c>
      <c r="C78" s="61" t="str">
        <f t="shared" ca="1" si="5"/>
        <v/>
      </c>
      <c r="D78" s="62" t="str">
        <f t="shared" ca="1" si="6"/>
        <v/>
      </c>
      <c r="E78" s="62" t="str">
        <f t="shared" ca="1" si="7"/>
        <v/>
      </c>
      <c r="F78" s="62" t="str">
        <f t="shared" ca="1" si="8"/>
        <v/>
      </c>
      <c r="G78" s="63">
        <f t="shared" ca="1" si="9"/>
        <v>0</v>
      </c>
    </row>
    <row r="79" spans="1:7">
      <c r="A79" s="56">
        <v>10</v>
      </c>
      <c r="B79" s="56">
        <v>6</v>
      </c>
      <c r="C79" s="61" t="str">
        <f t="shared" ca="1" si="5"/>
        <v/>
      </c>
      <c r="D79" s="62" t="str">
        <f t="shared" ca="1" si="6"/>
        <v/>
      </c>
      <c r="E79" s="62" t="str">
        <f t="shared" ca="1" si="7"/>
        <v/>
      </c>
      <c r="F79" s="62" t="str">
        <f t="shared" ca="1" si="8"/>
        <v/>
      </c>
      <c r="G79" s="63">
        <f t="shared" ca="1" si="9"/>
        <v>0</v>
      </c>
    </row>
    <row r="80" spans="1:7">
      <c r="A80" s="56">
        <v>10</v>
      </c>
      <c r="B80" s="56">
        <v>7</v>
      </c>
      <c r="C80" s="61" t="str">
        <f t="shared" ca="1" si="5"/>
        <v/>
      </c>
      <c r="D80" s="62" t="str">
        <f t="shared" ca="1" si="6"/>
        <v/>
      </c>
      <c r="E80" s="62" t="str">
        <f t="shared" ca="1" si="7"/>
        <v/>
      </c>
      <c r="F80" s="62" t="str">
        <f t="shared" ca="1" si="8"/>
        <v/>
      </c>
      <c r="G80" s="63">
        <f t="shared" ca="1" si="9"/>
        <v>0</v>
      </c>
    </row>
    <row r="81" spans="1:7">
      <c r="A81" s="56">
        <v>10</v>
      </c>
      <c r="B81" s="56">
        <v>8</v>
      </c>
      <c r="C81" s="61" t="str">
        <f t="shared" ca="1" si="5"/>
        <v/>
      </c>
      <c r="D81" s="62" t="str">
        <f t="shared" ca="1" si="6"/>
        <v/>
      </c>
      <c r="E81" s="62" t="str">
        <f t="shared" ca="1" si="7"/>
        <v/>
      </c>
      <c r="F81" s="62" t="str">
        <f t="shared" ca="1" si="8"/>
        <v/>
      </c>
      <c r="G81" s="63">
        <f t="shared" ca="1" si="9"/>
        <v>0</v>
      </c>
    </row>
  </sheetData>
  <sheetProtection password="8527" sheet="1" objects="1" scenarios="1"/>
  <phoneticPr fontId="4" type="noConversion"/>
  <pageMargins left="0.25" right="0.2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BEDB1CB-3B50-4747-9832-EAC154A4E0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Floor_Plan</vt:lpstr>
      <vt:lpstr>Graphical_View</vt:lpstr>
      <vt:lpstr>List_View</vt:lpstr>
      <vt:lpstr>Database_View</vt:lpstr>
      <vt:lpstr>Floor_Plan!Print_Area</vt:lpstr>
      <vt:lpstr>Graphical_View!Print_Area</vt:lpstr>
      <vt:lpstr>Database_View!Print_Titles</vt:lpstr>
      <vt:lpstr>refListTable1</vt:lpstr>
      <vt:lpstr>refListTable10</vt:lpstr>
      <vt:lpstr>refListTable2</vt:lpstr>
      <vt:lpstr>refListTable3</vt:lpstr>
      <vt:lpstr>refListTable4</vt:lpstr>
      <vt:lpstr>refListTable5</vt:lpstr>
      <vt:lpstr>refListTable6</vt:lpstr>
      <vt:lpstr>refListTable7</vt:lpstr>
      <vt:lpstr>refListTable8</vt:lpstr>
      <vt:lpstr>refListTable9</vt:lpstr>
      <vt:lpstr>refTable1</vt:lpstr>
      <vt:lpstr>refTable10</vt:lpstr>
      <vt:lpstr>refTable2</vt:lpstr>
      <vt:lpstr>refTable3</vt:lpstr>
      <vt:lpstr>refTable4</vt:lpstr>
      <vt:lpstr>refTable5</vt:lpstr>
      <vt:lpstr>refTable6</vt:lpstr>
      <vt:lpstr>refTable7</vt:lpstr>
      <vt:lpstr>refTable8</vt:lpstr>
      <vt:lpstr>refTable9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2010-07-15T07:53:09Z</cp:lastPrinted>
  <dcterms:created xsi:type="dcterms:W3CDTF">2011-01-25T12:50:10Z</dcterms:created>
  <dcterms:modified xsi:type="dcterms:W3CDTF">2011-01-25T12:50:14Z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TC020585929991</vt:lpwstr>
  </property>
</Properties>
</file>