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hidePivotFieldList="1"/>
  <bookViews>
    <workbookView xWindow="0" yWindow="60" windowWidth="20730" windowHeight="11760" tabRatio="369"/>
  </bookViews>
  <sheets>
    <sheet name="Task Tracker" sheetId="9" r:id="rId1"/>
    <sheet name="Jobs" sheetId="1" r:id="rId2"/>
    <sheet name="Tally" sheetId="10" r:id="rId3"/>
  </sheets>
  <definedNames>
    <definedName name="_xlnm._FilterDatabase" localSheetId="0" hidden="1">'Task Tracker'!$B$11:$B$43</definedName>
    <definedName name="DateOffset">Jobs!$H$88</definedName>
    <definedName name="EmpName" localSheetId="2">Tally!#REF!</definedName>
    <definedName name="EmpName">Jobs!$H$91</definedName>
    <definedName name="_xlnm.Extract" localSheetId="0">'Task Tracker'!#REF!</definedName>
    <definedName name="Hours">Jobs!$B$96:$B$191</definedName>
    <definedName name="JobList" localSheetId="2">OFFSET(Tally!#REF!,0,0,COUNTA(Tally!$A:$A)-1,1)</definedName>
    <definedName name="JobList">OFFSET(Jobs!$B$3,0,0,COUNTA(Jobs!$B:$B)-1,1)</definedName>
    <definedName name="JobNumList">Jobs!$B$3:$B$88</definedName>
    <definedName name="_xlnm.Print_Area" localSheetId="1">Jobs!$B$3:$D$88</definedName>
    <definedName name="_xlnm.Print_Area" localSheetId="2">Tally!$A$1:$I$2</definedName>
    <definedName name="_xlnm.Print_Area" localSheetId="0">'Task Tracker'!$B$2:$AB$51</definedName>
    <definedName name="WSDate">Jobs!$G$91</definedName>
  </definedNames>
  <calcPr calcId="144525"/>
  <pivotCaches>
    <pivotCache cacheId="0" r:id="rId4"/>
  </pivotCaches>
</workbook>
</file>

<file path=xl/calcChain.xml><?xml version="1.0" encoding="utf-8"?>
<calcChain xmlns="http://schemas.openxmlformats.org/spreadsheetml/2006/main">
  <c r="I12" i="10" l="1"/>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4" i="10"/>
  <c r="I5" i="10"/>
  <c r="I6" i="10"/>
  <c r="I7" i="10"/>
  <c r="I8" i="10"/>
  <c r="I9" i="10"/>
  <c r="I10" i="10"/>
  <c r="I11" i="10"/>
  <c r="G76" i="1"/>
  <c r="X4" i="9"/>
  <c r="B5" i="9"/>
  <c r="X5" i="9"/>
  <c r="F7" i="9"/>
  <c r="I7" i="9"/>
  <c r="L7" i="9"/>
  <c r="O7" i="9"/>
  <c r="R7" i="9"/>
  <c r="U7" i="9"/>
  <c r="X7" i="9"/>
  <c r="F8" i="9"/>
  <c r="I8" i="9"/>
  <c r="L8" i="9"/>
  <c r="O8" i="9"/>
  <c r="R8" i="9"/>
  <c r="U8" i="9"/>
  <c r="X8" i="9"/>
  <c r="C11" i="9"/>
  <c r="D11" i="9"/>
  <c r="E11" i="9"/>
  <c r="H11" i="9"/>
  <c r="K11" i="9"/>
  <c r="N11" i="9"/>
  <c r="Q11" i="9"/>
  <c r="T11" i="9"/>
  <c r="W11" i="9"/>
  <c r="Z11" i="9"/>
  <c r="C12" i="9"/>
  <c r="D12" i="9"/>
  <c r="E12" i="9"/>
  <c r="H12" i="9"/>
  <c r="K12" i="9"/>
  <c r="N12" i="9"/>
  <c r="N45" i="9" s="1"/>
  <c r="Q12" i="9"/>
  <c r="T12" i="9"/>
  <c r="W12" i="9"/>
  <c r="Z12" i="9"/>
  <c r="C13" i="9"/>
  <c r="D13" i="9"/>
  <c r="E13" i="9"/>
  <c r="H13" i="9"/>
  <c r="AA13" i="9" s="1"/>
  <c r="K13" i="9"/>
  <c r="N13" i="9"/>
  <c r="Q13" i="9"/>
  <c r="T13" i="9"/>
  <c r="T45" i="9" s="1"/>
  <c r="W13" i="9"/>
  <c r="Z13" i="9"/>
  <c r="C14" i="9"/>
  <c r="D14" i="9"/>
  <c r="E14" i="9"/>
  <c r="H14" i="9"/>
  <c r="K14" i="9"/>
  <c r="AA14" i="9" s="1"/>
  <c r="N14" i="9"/>
  <c r="Q14" i="9"/>
  <c r="T14" i="9"/>
  <c r="W14" i="9"/>
  <c r="Z14" i="9"/>
  <c r="C15" i="9"/>
  <c r="D15" i="9"/>
  <c r="E15" i="9"/>
  <c r="H15" i="9"/>
  <c r="K15" i="9"/>
  <c r="N15" i="9"/>
  <c r="Q15" i="9"/>
  <c r="T15" i="9"/>
  <c r="W15" i="9"/>
  <c r="Z15" i="9"/>
  <c r="C16" i="9"/>
  <c r="D16" i="9"/>
  <c r="E16" i="9"/>
  <c r="H16" i="9"/>
  <c r="K16" i="9"/>
  <c r="N16" i="9"/>
  <c r="Q16" i="9"/>
  <c r="T16" i="9"/>
  <c r="W16" i="9"/>
  <c r="Z16" i="9"/>
  <c r="C17" i="9"/>
  <c r="D17" i="9"/>
  <c r="E17" i="9"/>
  <c r="H17" i="9"/>
  <c r="AA17" i="9" s="1"/>
  <c r="K17" i="9"/>
  <c r="N17" i="9"/>
  <c r="Q17" i="9"/>
  <c r="T17" i="9"/>
  <c r="W17" i="9"/>
  <c r="Z17" i="9"/>
  <c r="C18" i="9"/>
  <c r="D18" i="9"/>
  <c r="E18" i="9"/>
  <c r="H18" i="9"/>
  <c r="K18" i="9"/>
  <c r="AA18" i="9" s="1"/>
  <c r="N18" i="9"/>
  <c r="Q18" i="9"/>
  <c r="T18" i="9"/>
  <c r="W18" i="9"/>
  <c r="Z18" i="9"/>
  <c r="C19" i="9"/>
  <c r="D19" i="9"/>
  <c r="E19" i="9"/>
  <c r="H19" i="9"/>
  <c r="K19" i="9"/>
  <c r="N19" i="9"/>
  <c r="Q19" i="9"/>
  <c r="T19" i="9"/>
  <c r="W19" i="9"/>
  <c r="Z19" i="9"/>
  <c r="C20" i="9"/>
  <c r="D20" i="9"/>
  <c r="E20" i="9"/>
  <c r="H20" i="9"/>
  <c r="K20" i="9"/>
  <c r="AA20" i="9" s="1"/>
  <c r="N20" i="9"/>
  <c r="Q20" i="9"/>
  <c r="T20" i="9"/>
  <c r="W20" i="9"/>
  <c r="Z20" i="9"/>
  <c r="C21" i="9"/>
  <c r="D21" i="9"/>
  <c r="E21" i="9"/>
  <c r="H21" i="9"/>
  <c r="AA21" i="9" s="1"/>
  <c r="K21" i="9"/>
  <c r="N21" i="9"/>
  <c r="Q21" i="9"/>
  <c r="T21" i="9"/>
  <c r="W21" i="9"/>
  <c r="Z21" i="9"/>
  <c r="C22" i="9"/>
  <c r="D22" i="9"/>
  <c r="E22" i="9"/>
  <c r="H22" i="9"/>
  <c r="K22" i="9"/>
  <c r="N22" i="9"/>
  <c r="Q22" i="9"/>
  <c r="T22" i="9"/>
  <c r="W22" i="9"/>
  <c r="Z22" i="9"/>
  <c r="C23" i="9"/>
  <c r="D23" i="9"/>
  <c r="E23" i="9"/>
  <c r="H23" i="9"/>
  <c r="AA23" i="9" s="1"/>
  <c r="K23" i="9"/>
  <c r="N23" i="9"/>
  <c r="Q23" i="9"/>
  <c r="T23" i="9"/>
  <c r="W23" i="9"/>
  <c r="Z23" i="9"/>
  <c r="C24" i="9"/>
  <c r="D24" i="9"/>
  <c r="E24" i="9"/>
  <c r="H24" i="9"/>
  <c r="K24" i="9"/>
  <c r="K45" i="9" s="1"/>
  <c r="N24" i="9"/>
  <c r="Q24" i="9"/>
  <c r="T24" i="9"/>
  <c r="W24" i="9"/>
  <c r="Z24" i="9"/>
  <c r="C25" i="9"/>
  <c r="D25" i="9"/>
  <c r="E25" i="9"/>
  <c r="H25" i="9"/>
  <c r="K25" i="9"/>
  <c r="N25" i="9"/>
  <c r="Q25" i="9"/>
  <c r="Q45" i="9" s="1"/>
  <c r="T25" i="9"/>
  <c r="W25" i="9"/>
  <c r="Z25" i="9"/>
  <c r="C26" i="9"/>
  <c r="D26" i="9"/>
  <c r="E26" i="9"/>
  <c r="H26" i="9"/>
  <c r="K26" i="9"/>
  <c r="AA26" i="9" s="1"/>
  <c r="N26" i="9"/>
  <c r="Q26" i="9"/>
  <c r="T26" i="9"/>
  <c r="W26" i="9"/>
  <c r="Z26" i="9"/>
  <c r="C27" i="9"/>
  <c r="D27" i="9"/>
  <c r="E27" i="9"/>
  <c r="H27" i="9"/>
  <c r="K27" i="9"/>
  <c r="N27" i="9"/>
  <c r="AA27" i="9" s="1"/>
  <c r="Q27" i="9"/>
  <c r="T27" i="9"/>
  <c r="W27" i="9"/>
  <c r="Z27" i="9"/>
  <c r="C28" i="9"/>
  <c r="D28" i="9"/>
  <c r="E28" i="9"/>
  <c r="H28" i="9"/>
  <c r="AA28" i="9" s="1"/>
  <c r="K28" i="9"/>
  <c r="N28" i="9"/>
  <c r="Q28" i="9"/>
  <c r="T28" i="9"/>
  <c r="W28" i="9"/>
  <c r="Z28" i="9"/>
  <c r="C29" i="9"/>
  <c r="D29" i="9"/>
  <c r="E29" i="9"/>
  <c r="H29" i="9"/>
  <c r="K29" i="9"/>
  <c r="N29" i="9"/>
  <c r="AA29" i="9" s="1"/>
  <c r="Q29" i="9"/>
  <c r="T29" i="9"/>
  <c r="W29" i="9"/>
  <c r="Z29" i="9"/>
  <c r="C30" i="9"/>
  <c r="D30" i="9"/>
  <c r="E30" i="9"/>
  <c r="H30" i="9"/>
  <c r="AA30" i="9" s="1"/>
  <c r="K30" i="9"/>
  <c r="N30" i="9"/>
  <c r="Q30" i="9"/>
  <c r="T30" i="9"/>
  <c r="W30" i="9"/>
  <c r="Z30" i="9"/>
  <c r="C31" i="9"/>
  <c r="D31" i="9"/>
  <c r="E31" i="9"/>
  <c r="H31" i="9"/>
  <c r="K31" i="9"/>
  <c r="N31" i="9"/>
  <c r="Q31" i="9"/>
  <c r="T31" i="9"/>
  <c r="W31" i="9"/>
  <c r="Z31" i="9"/>
  <c r="AA31" i="9"/>
  <c r="C32" i="9"/>
  <c r="D32" i="9"/>
  <c r="E32" i="9"/>
  <c r="H32" i="9"/>
  <c r="AA32" i="9" s="1"/>
  <c r="K32" i="9"/>
  <c r="N32" i="9"/>
  <c r="Q32" i="9"/>
  <c r="T32" i="9"/>
  <c r="W32" i="9"/>
  <c r="Z32" i="9"/>
  <c r="C33" i="9"/>
  <c r="D33" i="9"/>
  <c r="E33" i="9"/>
  <c r="H33" i="9"/>
  <c r="K33" i="9"/>
  <c r="N33" i="9"/>
  <c r="AA33" i="9" s="1"/>
  <c r="Q33" i="9"/>
  <c r="T33" i="9"/>
  <c r="W33" i="9"/>
  <c r="Z33" i="9"/>
  <c r="C34" i="9"/>
  <c r="D34" i="9"/>
  <c r="E34" i="9"/>
  <c r="H34" i="9"/>
  <c r="AA34" i="9" s="1"/>
  <c r="K34" i="9"/>
  <c r="N34" i="9"/>
  <c r="Q34" i="9"/>
  <c r="T34" i="9"/>
  <c r="W34" i="9"/>
  <c r="Z34" i="9"/>
  <c r="C35" i="9"/>
  <c r="D35" i="9"/>
  <c r="E35" i="9"/>
  <c r="H35" i="9"/>
  <c r="K35" i="9"/>
  <c r="N35" i="9"/>
  <c r="Q35" i="9"/>
  <c r="T35" i="9"/>
  <c r="W35" i="9"/>
  <c r="Z35" i="9"/>
  <c r="C36" i="9"/>
  <c r="D36" i="9"/>
  <c r="E36" i="9"/>
  <c r="H36" i="9"/>
  <c r="K36" i="9"/>
  <c r="N36" i="9"/>
  <c r="Q36" i="9"/>
  <c r="T36" i="9"/>
  <c r="W36" i="9"/>
  <c r="Z36" i="9"/>
  <c r="C37" i="9"/>
  <c r="D37" i="9"/>
  <c r="E37" i="9"/>
  <c r="H37" i="9"/>
  <c r="K37" i="9"/>
  <c r="AA37" i="9" s="1"/>
  <c r="N37" i="9"/>
  <c r="Q37" i="9"/>
  <c r="T37" i="9"/>
  <c r="W37" i="9"/>
  <c r="Z37" i="9"/>
  <c r="C38" i="9"/>
  <c r="D38" i="9"/>
  <c r="E38" i="9"/>
  <c r="H38" i="9"/>
  <c r="K38" i="9"/>
  <c r="N38" i="9"/>
  <c r="Q38" i="9"/>
  <c r="T38" i="9"/>
  <c r="W38" i="9"/>
  <c r="Z38" i="9"/>
  <c r="C39" i="9"/>
  <c r="D39" i="9"/>
  <c r="E39" i="9"/>
  <c r="H39" i="9"/>
  <c r="K39" i="9"/>
  <c r="AA39" i="9" s="1"/>
  <c r="N39" i="9"/>
  <c r="Q39" i="9"/>
  <c r="T39" i="9"/>
  <c r="W39" i="9"/>
  <c r="Z39" i="9"/>
  <c r="C40" i="9"/>
  <c r="D40" i="9"/>
  <c r="E40" i="9"/>
  <c r="H40" i="9"/>
  <c r="K40" i="9"/>
  <c r="N40" i="9"/>
  <c r="Q40" i="9"/>
  <c r="AA40" i="9" s="1"/>
  <c r="T40" i="9"/>
  <c r="W40" i="9"/>
  <c r="Z40" i="9"/>
  <c r="C41" i="9"/>
  <c r="D41" i="9"/>
  <c r="E41" i="9"/>
  <c r="H41" i="9"/>
  <c r="K41" i="9"/>
  <c r="N41" i="9"/>
  <c r="Q41" i="9"/>
  <c r="T41" i="9"/>
  <c r="W41" i="9"/>
  <c r="Z41" i="9"/>
  <c r="C42" i="9"/>
  <c r="D42" i="9"/>
  <c r="E42" i="9"/>
  <c r="H42" i="9"/>
  <c r="K42" i="9"/>
  <c r="N42" i="9"/>
  <c r="Q42" i="9"/>
  <c r="AA42" i="9" s="1"/>
  <c r="T42" i="9"/>
  <c r="W42" i="9"/>
  <c r="Z42" i="9"/>
  <c r="C43" i="9"/>
  <c r="D43" i="9"/>
  <c r="E43" i="9"/>
  <c r="H43" i="9"/>
  <c r="AA43" i="9" s="1"/>
  <c r="K43" i="9"/>
  <c r="N43" i="9"/>
  <c r="Q43" i="9"/>
  <c r="T43" i="9"/>
  <c r="W43" i="9"/>
  <c r="Z43" i="9"/>
  <c r="B44" i="9"/>
  <c r="F44" i="9"/>
  <c r="I44" i="9"/>
  <c r="L44" i="9"/>
  <c r="O44" i="9"/>
  <c r="R44" i="9"/>
  <c r="U44" i="9"/>
  <c r="X44" i="9"/>
  <c r="AA35" i="9"/>
  <c r="AA41" i="9"/>
  <c r="AA19" i="9"/>
  <c r="AA36" i="9"/>
  <c r="Z45" i="9"/>
  <c r="AA38" i="9"/>
  <c r="AA22" i="9"/>
  <c r="AA12" i="9"/>
  <c r="AA24" i="9" l="1"/>
  <c r="AA25" i="9"/>
  <c r="AA16" i="9"/>
  <c r="AA15" i="9"/>
  <c r="H45" i="9"/>
  <c r="W45" i="9"/>
  <c r="AA47" i="9" s="1"/>
  <c r="AA11" i="9"/>
</calcChain>
</file>

<file path=xl/comments1.xml><?xml version="1.0" encoding="utf-8"?>
<comments xmlns="http://schemas.openxmlformats.org/spreadsheetml/2006/main">
  <authors>
    <author>Author</author>
  </authors>
  <commentList>
    <comment ref="X4" authorId="0">
      <text>
        <r>
          <rPr>
            <sz val="12"/>
            <color indexed="81"/>
            <rFont val="Arial Rounded MT Bold"/>
            <family val="2"/>
          </rPr>
          <t>This Date gets filled from the Jobs data sheet...</t>
        </r>
      </text>
    </comment>
    <comment ref="B5" authorId="0">
      <text>
        <r>
          <rPr>
            <sz val="12"/>
            <color indexed="81"/>
            <rFont val="Arial Rounded MT Bold"/>
            <family val="2"/>
          </rPr>
          <t>This name gets filled from the Jobs data sheet...</t>
        </r>
      </text>
    </comment>
  </commentList>
</comments>
</file>

<file path=xl/comments2.xml><?xml version="1.0" encoding="utf-8"?>
<comments xmlns="http://schemas.openxmlformats.org/spreadsheetml/2006/main">
  <authors>
    <author>Author</author>
  </authors>
  <commentList>
    <comment ref="G76" authorId="0">
      <text>
        <r>
          <rPr>
            <b/>
            <sz val="9"/>
            <color indexed="81"/>
            <rFont val="Tahoma"/>
            <family val="2"/>
          </rPr>
          <t>This cell shows what day the first time column will contain</t>
        </r>
      </text>
    </comment>
    <comment ref="G78" authorId="0">
      <text>
        <r>
          <rPr>
            <b/>
            <sz val="9"/>
            <color indexed="81"/>
            <rFont val="Tahoma"/>
            <family val="2"/>
          </rPr>
          <t>In order to show Monday's time entries in the first column, the number of days to offset the date cell values on the worksheet are counted from Sunday forward.</t>
        </r>
      </text>
    </comment>
    <comment ref="G90" authorId="0">
      <text>
        <r>
          <rPr>
            <b/>
            <sz val="9"/>
            <color indexed="81"/>
            <rFont val="Tahoma"/>
            <family val="2"/>
          </rPr>
          <t>This date should reflect the first day of your work week...</t>
        </r>
      </text>
    </comment>
    <comment ref="H90" authorId="0">
      <text>
        <r>
          <rPr>
            <b/>
            <sz val="9"/>
            <color indexed="81"/>
            <rFont val="Tahoma"/>
            <family val="2"/>
          </rPr>
          <t>You need to place your name here so it appears in the task tracker sheet...</t>
        </r>
      </text>
    </comment>
  </commentList>
</comments>
</file>

<file path=xl/sharedStrings.xml><?xml version="1.0" encoding="utf-8"?>
<sst xmlns="http://schemas.openxmlformats.org/spreadsheetml/2006/main" count="366" uniqueCount="259">
  <si>
    <t>Week Starting Date</t>
  </si>
  <si>
    <t>Employee Name</t>
  </si>
  <si>
    <t>Job Number</t>
  </si>
  <si>
    <t>Yes</t>
  </si>
  <si>
    <t>No</t>
  </si>
  <si>
    <t>IM000000</t>
  </si>
  <si>
    <t>Daily Meal</t>
  </si>
  <si>
    <t>Start</t>
  </si>
  <si>
    <t>Stop</t>
  </si>
  <si>
    <t>Tally</t>
  </si>
  <si>
    <t>Task</t>
  </si>
  <si>
    <t>hrs</t>
  </si>
  <si>
    <t>WIP?</t>
  </si>
  <si>
    <t xml:space="preserve">Time On Task Details       </t>
  </si>
  <si>
    <t>Program  &amp; Task Description</t>
  </si>
  <si>
    <t>Weekly Task Tracking Log</t>
  </si>
  <si>
    <t xml:space="preserve">Week of:  </t>
  </si>
  <si>
    <t>Detailed Task Description</t>
  </si>
  <si>
    <t xml:space="preserve">Job Information         </t>
  </si>
  <si>
    <t>Note:  See Job Descriptions sheet for instructions</t>
  </si>
  <si>
    <t>Weekly Per LineTotal</t>
  </si>
  <si>
    <t>Hours</t>
  </si>
  <si>
    <t>╕</t>
  </si>
  <si>
    <t>NO FURTHER DATA</t>
  </si>
  <si>
    <t xml:space="preserve">Week Starting Date   </t>
  </si>
  <si>
    <t xml:space="preserve">Week Ending Date   </t>
  </si>
  <si>
    <t xml:space="preserve">Employee Name </t>
  </si>
  <si>
    <t>00:15</t>
  </si>
  <si>
    <t>00:30</t>
  </si>
  <si>
    <t>00:45</t>
  </si>
  <si>
    <t>01:00</t>
  </si>
  <si>
    <t>02:00</t>
  </si>
  <si>
    <t>03:00</t>
  </si>
  <si>
    <t>04:00</t>
  </si>
  <si>
    <t>05:00</t>
  </si>
  <si>
    <t>06:00</t>
  </si>
  <si>
    <t>07:00</t>
  </si>
  <si>
    <t>08:00</t>
  </si>
  <si>
    <t>09:00</t>
  </si>
  <si>
    <t>10:00</t>
  </si>
  <si>
    <t>11:00</t>
  </si>
  <si>
    <t>12:00</t>
  </si>
  <si>
    <t>13:00</t>
  </si>
  <si>
    <t>14:00</t>
  </si>
  <si>
    <t>15:00</t>
  </si>
  <si>
    <t>16:00</t>
  </si>
  <si>
    <t>17:00</t>
  </si>
  <si>
    <t>18:00</t>
  </si>
  <si>
    <t>19:00</t>
  </si>
  <si>
    <t>20:00</t>
  </si>
  <si>
    <t>21:00</t>
  </si>
  <si>
    <t>22:00</t>
  </si>
  <si>
    <t>23:00</t>
  </si>
  <si>
    <t>00:00</t>
  </si>
  <si>
    <t>01:15</t>
  </si>
  <si>
    <t>01:30</t>
  </si>
  <si>
    <t>01:45</t>
  </si>
  <si>
    <t>02:15</t>
  </si>
  <si>
    <t>03:15</t>
  </si>
  <si>
    <t>04:15</t>
  </si>
  <si>
    <t>05:15</t>
  </si>
  <si>
    <t>06:15</t>
  </si>
  <si>
    <t>07:15</t>
  </si>
  <si>
    <t>08:15</t>
  </si>
  <si>
    <t>09:15</t>
  </si>
  <si>
    <t>10:15</t>
  </si>
  <si>
    <t>11:15</t>
  </si>
  <si>
    <t>12:15</t>
  </si>
  <si>
    <t>13:15</t>
  </si>
  <si>
    <t>14:15</t>
  </si>
  <si>
    <t>15:15</t>
  </si>
  <si>
    <t>16:15</t>
  </si>
  <si>
    <t>17:15</t>
  </si>
  <si>
    <t>18:15</t>
  </si>
  <si>
    <t>19:15</t>
  </si>
  <si>
    <t>20:15</t>
  </si>
  <si>
    <t>21:15</t>
  </si>
  <si>
    <t>22:15</t>
  </si>
  <si>
    <t>23:15</t>
  </si>
  <si>
    <t>02:30</t>
  </si>
  <si>
    <t>02:45</t>
  </si>
  <si>
    <t>03:30</t>
  </si>
  <si>
    <t>03:45</t>
  </si>
  <si>
    <t>04:30</t>
  </si>
  <si>
    <t>04:45</t>
  </si>
  <si>
    <t>05:30</t>
  </si>
  <si>
    <t>05:45</t>
  </si>
  <si>
    <t>06:30</t>
  </si>
  <si>
    <t>06:45</t>
  </si>
  <si>
    <t>07:30</t>
  </si>
  <si>
    <t>07:45</t>
  </si>
  <si>
    <t>08:30</t>
  </si>
  <si>
    <t>08:45</t>
  </si>
  <si>
    <t>09:30</t>
  </si>
  <si>
    <t>09:45</t>
  </si>
  <si>
    <t>10:30</t>
  </si>
  <si>
    <t>10:45</t>
  </si>
  <si>
    <t>11:30</t>
  </si>
  <si>
    <t>11:45</t>
  </si>
  <si>
    <t>12:30</t>
  </si>
  <si>
    <t>12:45</t>
  </si>
  <si>
    <t>13:30</t>
  </si>
  <si>
    <t>13:45</t>
  </si>
  <si>
    <t>14:30</t>
  </si>
  <si>
    <t>14:45</t>
  </si>
  <si>
    <t>15:30</t>
  </si>
  <si>
    <t>15:45</t>
  </si>
  <si>
    <t>16:30</t>
  </si>
  <si>
    <t>16:45</t>
  </si>
  <si>
    <t>17:30</t>
  </si>
  <si>
    <t>17:45</t>
  </si>
  <si>
    <t>18:30</t>
  </si>
  <si>
    <t>18:45</t>
  </si>
  <si>
    <t>19:30</t>
  </si>
  <si>
    <t>19:45</t>
  </si>
  <si>
    <t>20:30</t>
  </si>
  <si>
    <t>20:45</t>
  </si>
  <si>
    <t>21:30</t>
  </si>
  <si>
    <t>21:45</t>
  </si>
  <si>
    <t>22:30</t>
  </si>
  <si>
    <t>22:45</t>
  </si>
  <si>
    <t>23:30</t>
  </si>
  <si>
    <t>23:45</t>
  </si>
  <si>
    <r>
      <t xml:space="preserve">Daily Time Accruals              </t>
    </r>
    <r>
      <rPr>
        <sz val="10"/>
        <color indexed="8"/>
        <rFont val="Wingdings 3"/>
        <family val="1"/>
        <charset val="2"/>
      </rPr>
      <t>u</t>
    </r>
    <r>
      <rPr>
        <sz val="10"/>
        <color indexed="8"/>
        <rFont val="Arial Rounded MT Bold"/>
        <family val="2"/>
      </rPr>
      <t xml:space="preserve">   </t>
    </r>
  </si>
  <si>
    <r>
      <t xml:space="preserve">Weekly Total Hours          </t>
    </r>
    <r>
      <rPr>
        <sz val="10"/>
        <color indexed="8"/>
        <rFont val="Wingdings 3"/>
        <family val="1"/>
        <charset val="2"/>
      </rPr>
      <t>u</t>
    </r>
  </si>
  <si>
    <t>Monday</t>
  </si>
  <si>
    <t>Tuesday</t>
  </si>
  <si>
    <t>Wednesday</t>
  </si>
  <si>
    <t>Thursday</t>
  </si>
  <si>
    <t>Friday</t>
  </si>
  <si>
    <t>Saturday</t>
  </si>
  <si>
    <t>Sunday</t>
  </si>
  <si>
    <t>Your Logo Here</t>
  </si>
  <si>
    <t>Sample Name</t>
  </si>
  <si>
    <t>Sample Job 1</t>
  </si>
  <si>
    <t>Sample Job 2</t>
  </si>
  <si>
    <t>Sample Job 3</t>
  </si>
  <si>
    <t>Sample Job 4</t>
  </si>
  <si>
    <t>Sample Job 5</t>
  </si>
  <si>
    <t>Sample Job 6</t>
  </si>
  <si>
    <t>Sample Job 7</t>
  </si>
  <si>
    <t>Sample Job 8</t>
  </si>
  <si>
    <t>Sample Job 9</t>
  </si>
  <si>
    <t>Sample Job 10</t>
  </si>
  <si>
    <t>Sample Job 11</t>
  </si>
  <si>
    <t>Sample Job 12</t>
  </si>
  <si>
    <t>Sample Job 13</t>
  </si>
  <si>
    <t>Sample Job 14</t>
  </si>
  <si>
    <t>Sample Job 15</t>
  </si>
  <si>
    <t>Sample Job 16</t>
  </si>
  <si>
    <t>Sample Job 17</t>
  </si>
  <si>
    <t>Sample Job 18</t>
  </si>
  <si>
    <t>Sample Job 19</t>
  </si>
  <si>
    <t>Sample Job 20</t>
  </si>
  <si>
    <t>Sample Job 21</t>
  </si>
  <si>
    <t>Sample Job 22</t>
  </si>
  <si>
    <t>Sample Job 23</t>
  </si>
  <si>
    <t>Sample Job 24</t>
  </si>
  <si>
    <t>Sample Job 25</t>
  </si>
  <si>
    <t>Sample Job 26</t>
  </si>
  <si>
    <t>Sample Job 27</t>
  </si>
  <si>
    <t>Sample Job 28</t>
  </si>
  <si>
    <t>Sample Job 29</t>
  </si>
  <si>
    <t>Sample Job 30</t>
  </si>
  <si>
    <t>Sample Job 31</t>
  </si>
  <si>
    <t>Sample Job 32</t>
  </si>
  <si>
    <t>Sample Job 33</t>
  </si>
  <si>
    <t>Sample Job 34</t>
  </si>
  <si>
    <t>Sample Job 35</t>
  </si>
  <si>
    <t>Sample Job 36</t>
  </si>
  <si>
    <t>Sample Job 37</t>
  </si>
  <si>
    <t>Sample Job 38</t>
  </si>
  <si>
    <t>Sample Job 39</t>
  </si>
  <si>
    <t>Sample Job 40</t>
  </si>
  <si>
    <t>Sample Job 41</t>
  </si>
  <si>
    <t>Sample Job 42</t>
  </si>
  <si>
    <t>Sample Job 43</t>
  </si>
  <si>
    <t>Sample Job 44</t>
  </si>
  <si>
    <t>Sample Job 45</t>
  </si>
  <si>
    <t>Sample Job 46</t>
  </si>
  <si>
    <t>Sample Job 47</t>
  </si>
  <si>
    <t>Sample Job 48</t>
  </si>
  <si>
    <t>Sample Job Description 1</t>
  </si>
  <si>
    <t>Sample Job Description 2</t>
  </si>
  <si>
    <t>Sample Job Description 3</t>
  </si>
  <si>
    <t>Sample Job Description 4</t>
  </si>
  <si>
    <t>Sample Job Description 5</t>
  </si>
  <si>
    <t>Sample Job Description 6</t>
  </si>
  <si>
    <t>Sample Job Description 7</t>
  </si>
  <si>
    <t>Sample Job Description 8</t>
  </si>
  <si>
    <t>Sample Job Description 9</t>
  </si>
  <si>
    <t>Sample Job Description 10</t>
  </si>
  <si>
    <t>Sample Job Description 11</t>
  </si>
  <si>
    <t>Sample Job Description 12</t>
  </si>
  <si>
    <t>Sample Job Description 13</t>
  </si>
  <si>
    <t>Sample Job Description 14</t>
  </si>
  <si>
    <t>Sample Job Description 15</t>
  </si>
  <si>
    <t>Sample Job Description 16</t>
  </si>
  <si>
    <t>Sample Job Description 17</t>
  </si>
  <si>
    <t>Sample Job Description 18</t>
  </si>
  <si>
    <t>Sample Job Description 19</t>
  </si>
  <si>
    <t>Sample Job Description 20</t>
  </si>
  <si>
    <t>Sample Job Description 21</t>
  </si>
  <si>
    <t>Sample Job Description 22</t>
  </si>
  <si>
    <t>Sample Job Description 23</t>
  </si>
  <si>
    <t>Sample Job Description 24</t>
  </si>
  <si>
    <t>Sample Job Description 25</t>
  </si>
  <si>
    <t>Sample Job Description 26</t>
  </si>
  <si>
    <t>Sample Job Description 27</t>
  </si>
  <si>
    <t>Sample Job Description 28</t>
  </si>
  <si>
    <t>Sample Job Description 29</t>
  </si>
  <si>
    <t>Sample Job Description 30</t>
  </si>
  <si>
    <t>Sample Job Description 31</t>
  </si>
  <si>
    <t>Sample Job Description 32</t>
  </si>
  <si>
    <t>Sample Job Description 33</t>
  </si>
  <si>
    <t>Sample Job Description 34</t>
  </si>
  <si>
    <t>Sample Job Description 35</t>
  </si>
  <si>
    <t>Sample Job Description 36</t>
  </si>
  <si>
    <t>Sample Job Description 37</t>
  </si>
  <si>
    <t>Sample Job Description 38</t>
  </si>
  <si>
    <t>Sample Job Description 39</t>
  </si>
  <si>
    <t>Sample Job Description 40</t>
  </si>
  <si>
    <t>Sample Job Description 41</t>
  </si>
  <si>
    <t>Sample Job Description 42</t>
  </si>
  <si>
    <t>Sample Job Description 43</t>
  </si>
  <si>
    <t>Sample Job Description 44</t>
  </si>
  <si>
    <t>Sample Job Description 45</t>
  </si>
  <si>
    <t>Sample Job Description 46</t>
  </si>
  <si>
    <t>Sample Job Description 47</t>
  </si>
  <si>
    <t>Sample Job Description 48</t>
  </si>
  <si>
    <t>Fill in the Job Numbers that you charge time against as your week passes.  Make an entry for each different task throughout the day as if a seperate "job".  Describe the job or task in the description column.  Be sure to fill in the week starting date below, it is the same one your company uses, which currently is Saturday's date.  This is also a good time to save the file with a unique file name so  your retain a data free template file.  Fill in your Employee name as well, and it will also auto-fill on the time sheet worksheet.</t>
  </si>
  <si>
    <t>Grand Total</t>
  </si>
  <si>
    <t>Start Day Inserted</t>
  </si>
  <si>
    <t>Days removed from Sunday</t>
  </si>
  <si>
    <t>First Column Day</t>
  </si>
  <si>
    <t>N/A</t>
  </si>
  <si>
    <t>MonStart</t>
  </si>
  <si>
    <t>MonStop</t>
  </si>
  <si>
    <t>TueStop</t>
  </si>
  <si>
    <t>WedStart</t>
  </si>
  <si>
    <t>WedStop</t>
  </si>
  <si>
    <t>ThuStart</t>
  </si>
  <si>
    <t>ThuStop</t>
  </si>
  <si>
    <t>FriStart</t>
  </si>
  <si>
    <t>FriStop</t>
  </si>
  <si>
    <t>SatStart</t>
  </si>
  <si>
    <t>SatStop</t>
  </si>
  <si>
    <t>TueSart</t>
  </si>
  <si>
    <t>SunStart</t>
  </si>
  <si>
    <t>SunStop</t>
  </si>
  <si>
    <t>Sum of Monday</t>
  </si>
  <si>
    <t>Data</t>
  </si>
  <si>
    <t>Sum of Tuesday</t>
  </si>
  <si>
    <t>Sum of Wednesday</t>
  </si>
  <si>
    <t>Sum of Thursday</t>
  </si>
  <si>
    <t>Sum of Friday</t>
  </si>
  <si>
    <t>Sum of Saturday</t>
  </si>
  <si>
    <t>Sum of Sunday</t>
  </si>
  <si>
    <t>Job Per Week Sum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</si>
</sst>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h:mm;@"/>
    <numFmt numFmtId="165" formatCode="d\-mmm\-yyyy"/>
    <numFmt numFmtId="166" formatCode="d\ mmm\ yyyy"/>
    <numFmt numFmtId="167" formatCode="[$-409]dddd\,\ dd\ mmm\,\ yyyy"/>
    <numFmt numFmtId="168" formatCode="[$-409]dddd\,\ d\ mmm\,\ yyyy"/>
    <numFmt numFmtId="169" formatCode="d\ mmm\,\ yyyy"/>
    <numFmt numFmtId="170" formatCode="dddd"/>
    <numFmt numFmtId="171" formatCode="h:mm:ss;@"/>
    <numFmt numFmtId="172" formatCode="[$-409]h:mm\ AM/PM;@"/>
    <numFmt numFmtId="173" formatCode="d\ mmm\,\ yyyy\,\ dddd"/>
  </numFmts>
  <fonts count="40">
    <font>
      <sz val="10"/>
      <name val="Arial"/>
      <family val="2"/>
    </font>
    <font>
      <sz val="10"/>
      <color indexed="8"/>
      <name val="Arial Rounded MT Bold"/>
      <family val="2"/>
    </font>
    <font>
      <sz val="10"/>
      <color indexed="9"/>
      <name val="Arial Rounded MT Bold"/>
      <family val="2"/>
    </font>
    <font>
      <sz val="10"/>
      <color indexed="20"/>
      <name val="Arial Rounded MT Bold"/>
      <family val="2"/>
    </font>
    <font>
      <b/>
      <sz val="10"/>
      <color indexed="52"/>
      <name val="Arial Rounded MT Bold"/>
      <family val="2"/>
    </font>
    <font>
      <b/>
      <sz val="10"/>
      <color indexed="9"/>
      <name val="Arial Rounded MT Bold"/>
      <family val="2"/>
    </font>
    <font>
      <i/>
      <sz val="10"/>
      <color indexed="23"/>
      <name val="Arial Rounded MT Bold"/>
      <family val="2"/>
    </font>
    <font>
      <sz val="10"/>
      <color indexed="17"/>
      <name val="Arial Rounded MT Bold"/>
      <family val="2"/>
    </font>
    <font>
      <b/>
      <sz val="15"/>
      <color indexed="56"/>
      <name val="Arial Rounded MT Bold"/>
      <family val="2"/>
    </font>
    <font>
      <b/>
      <sz val="13"/>
      <color indexed="56"/>
      <name val="Arial Rounded MT Bold"/>
      <family val="2"/>
    </font>
    <font>
      <b/>
      <sz val="11"/>
      <color indexed="56"/>
      <name val="Arial Rounded MT Bold"/>
      <family val="2"/>
    </font>
    <font>
      <sz val="10"/>
      <color indexed="62"/>
      <name val="Arial Rounded MT Bold"/>
      <family val="2"/>
    </font>
    <font>
      <sz val="10"/>
      <color indexed="52"/>
      <name val="Arial Rounded MT Bold"/>
      <family val="2"/>
    </font>
    <font>
      <sz val="10"/>
      <color indexed="60"/>
      <name val="Arial Rounded MT Bold"/>
      <family val="2"/>
    </font>
    <font>
      <b/>
      <sz val="10"/>
      <color indexed="63"/>
      <name val="Arial Rounded MT Bold"/>
      <family val="2"/>
    </font>
    <font>
      <b/>
      <sz val="18"/>
      <color indexed="56"/>
      <name val="Cambria"/>
      <family val="2"/>
    </font>
    <font>
      <b/>
      <sz val="10"/>
      <color indexed="8"/>
      <name val="Arial Rounded MT Bold"/>
      <family val="2"/>
    </font>
    <font>
      <sz val="10"/>
      <color indexed="10"/>
      <name val="Arial Rounded MT Bold"/>
      <family val="2"/>
    </font>
    <font>
      <sz val="9"/>
      <color indexed="8"/>
      <name val="Arial Rounded MT Bold"/>
      <family val="2"/>
    </font>
    <font>
      <sz val="11"/>
      <name val="Arial Rounded MT Bold"/>
      <family val="2"/>
    </font>
    <font>
      <sz val="10"/>
      <name val="Arial Rounded MT Bold"/>
      <family val="2"/>
    </font>
    <font>
      <sz val="8"/>
      <name val="Arial"/>
      <family val="2"/>
    </font>
    <font>
      <sz val="10"/>
      <name val="Arial"/>
      <family val="2"/>
    </font>
    <font>
      <sz val="20"/>
      <name val="Arial Rounded MT Bold"/>
      <family val="2"/>
    </font>
    <font>
      <sz val="10"/>
      <color indexed="8"/>
      <name val="Wingdings 3"/>
      <family val="1"/>
      <charset val="2"/>
    </font>
    <font>
      <sz val="22"/>
      <name val="Arial Rounded MT Bold"/>
      <family val="2"/>
    </font>
    <font>
      <sz val="10"/>
      <color indexed="8"/>
      <name val="Arial Rounded MT Bold"/>
      <family val="2"/>
    </font>
    <font>
      <b/>
      <sz val="9"/>
      <color indexed="8"/>
      <name val="Arial"/>
      <family val="2"/>
    </font>
    <font>
      <sz val="11"/>
      <color indexed="8"/>
      <name val="Arial Rounded MT Bold"/>
      <family val="2"/>
    </font>
    <font>
      <sz val="10"/>
      <name val="Coronet"/>
      <family val="2"/>
    </font>
    <font>
      <b/>
      <sz val="22"/>
      <name val="Arial Rounded MT Bold"/>
      <family val="2"/>
    </font>
    <font>
      <sz val="9"/>
      <name val="Arial Rounded MT Bold"/>
      <family val="2"/>
    </font>
    <font>
      <sz val="16"/>
      <color indexed="8"/>
      <name val="Arial Rounded MT Bold"/>
      <family val="2"/>
    </font>
    <font>
      <b/>
      <sz val="14"/>
      <color indexed="8"/>
      <name val="Arial Rounded MT Bold"/>
      <family val="2"/>
    </font>
    <font>
      <sz val="10"/>
      <color indexed="8"/>
      <name val="Arial Rounded MT Bold"/>
      <family val="2"/>
    </font>
    <font>
      <sz val="10"/>
      <name val="Arial Rounded MT Bold"/>
      <family val="2"/>
    </font>
    <font>
      <b/>
      <sz val="9"/>
      <color indexed="81"/>
      <name val="Tahoma"/>
      <family val="2"/>
    </font>
    <font>
      <sz val="12"/>
      <color indexed="81"/>
      <name val="Arial Rounded MT Bold"/>
      <family val="2"/>
    </font>
    <font>
      <sz val="10"/>
      <color theme="1"/>
      <name val="Arial"/>
      <family val="2"/>
    </font>
    <font>
      <sz val="8"/>
      <color theme="0" tint="-0.34998626667073579"/>
      <name val="Arial Rounded MT Bold"/>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4"/>
        <bgColor indexed="9"/>
      </patternFill>
    </fill>
    <fill>
      <patternFill patternType="solid">
        <fgColor indexed="9"/>
        <bgColor indexed="64"/>
      </patternFill>
    </fill>
    <fill>
      <patternFill patternType="solid">
        <fgColor indexed="9"/>
        <bgColor indexed="9"/>
      </patternFill>
    </fill>
    <fill>
      <patternFill patternType="solid">
        <fgColor indexed="9"/>
        <bgColor indexed="31"/>
      </patternFill>
    </fill>
    <fill>
      <patternFill patternType="solid">
        <fgColor indexed="27"/>
        <bgColor indexed="9"/>
      </patternFill>
    </fill>
    <fill>
      <patternFill patternType="solid">
        <fgColor indexed="27"/>
        <bgColor indexed="64"/>
      </patternFill>
    </fill>
    <fill>
      <patternFill patternType="solid">
        <fgColor indexed="42"/>
        <bgColor indexed="64"/>
      </patternFill>
    </fill>
    <fill>
      <patternFill patternType="solid">
        <fgColor indexed="51"/>
        <bgColor indexed="64"/>
      </patternFill>
    </fill>
    <fill>
      <patternFill patternType="solid">
        <fgColor indexed="22"/>
        <bgColor indexed="64"/>
      </patternFill>
    </fill>
    <fill>
      <patternFill patternType="solid">
        <fgColor theme="0"/>
        <bgColor indexed="64"/>
      </patternFill>
    </fill>
    <fill>
      <patternFill patternType="solid">
        <fgColor theme="0"/>
        <bgColor indexed="9"/>
      </patternFill>
    </fill>
    <fill>
      <patternFill patternType="solid">
        <fgColor theme="0"/>
        <bgColor indexed="31"/>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23"/>
      </right>
      <top style="medium">
        <color indexed="64"/>
      </top>
      <bottom style="medium">
        <color indexed="64"/>
      </bottom>
      <diagonal/>
    </border>
    <border>
      <left style="thin">
        <color indexed="23"/>
      </left>
      <right style="thin">
        <color indexed="23"/>
      </right>
      <top style="medium">
        <color indexed="64"/>
      </top>
      <bottom style="medium">
        <color indexed="64"/>
      </bottom>
      <diagonal/>
    </border>
    <border>
      <left style="thin">
        <color indexed="23"/>
      </left>
      <right style="medium">
        <color indexed="64"/>
      </right>
      <top style="medium">
        <color indexed="64"/>
      </top>
      <bottom style="medium">
        <color indexed="64"/>
      </bottom>
      <diagonal/>
    </border>
    <border>
      <left style="medium">
        <color indexed="64"/>
      </left>
      <right style="thin">
        <color indexed="23"/>
      </right>
      <top style="medium">
        <color indexed="64"/>
      </top>
      <bottom style="thin">
        <color indexed="23"/>
      </bottom>
      <diagonal/>
    </border>
    <border>
      <left style="thin">
        <color indexed="23"/>
      </left>
      <right style="thin">
        <color indexed="23"/>
      </right>
      <top style="medium">
        <color indexed="64"/>
      </top>
      <bottom style="thin">
        <color indexed="23"/>
      </bottom>
      <diagonal/>
    </border>
    <border>
      <left style="thin">
        <color indexed="23"/>
      </left>
      <right style="medium">
        <color indexed="64"/>
      </right>
      <top style="medium">
        <color indexed="64"/>
      </top>
      <bottom style="thin">
        <color indexed="23"/>
      </bottom>
      <diagonal/>
    </border>
    <border>
      <left style="medium">
        <color indexed="64"/>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style="medium">
        <color indexed="64"/>
      </left>
      <right style="thin">
        <color indexed="23"/>
      </right>
      <top style="thin">
        <color indexed="23"/>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medium">
        <color indexed="8"/>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medium">
        <color indexed="8"/>
      </top>
      <bottom style="thin">
        <color indexed="8"/>
      </bottom>
      <diagonal/>
    </border>
    <border>
      <left/>
      <right style="medium">
        <color indexed="64"/>
      </right>
      <top style="double">
        <color indexed="64"/>
      </top>
      <bottom style="medium">
        <color indexed="64"/>
      </bottom>
      <diagonal/>
    </border>
    <border>
      <left/>
      <right style="medium">
        <color indexed="8"/>
      </right>
      <top/>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8"/>
      </right>
      <top/>
      <bottom style="medium">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right style="medium">
        <color indexed="8"/>
      </right>
      <top style="medium">
        <color indexed="8"/>
      </top>
      <bottom style="medium">
        <color indexed="8"/>
      </bottom>
      <diagonal/>
    </border>
    <border>
      <left style="medium">
        <color indexed="8"/>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bottom style="medium">
        <color indexed="8"/>
      </bottom>
      <diagonal/>
    </border>
    <border>
      <left style="medium">
        <color indexed="8"/>
      </left>
      <right/>
      <top style="thin">
        <color indexed="23"/>
      </top>
      <bottom/>
      <diagonal/>
    </border>
    <border>
      <left/>
      <right/>
      <top style="thin">
        <color indexed="23"/>
      </top>
      <bottom/>
      <diagonal/>
    </border>
    <border>
      <left/>
      <right style="medium">
        <color indexed="8"/>
      </right>
      <top style="thin">
        <color indexed="23"/>
      </top>
      <bottom/>
      <diagonal/>
    </border>
    <border>
      <left style="medium">
        <color indexed="8"/>
      </left>
      <right/>
      <top style="medium">
        <color indexed="8"/>
      </top>
      <bottom/>
      <diagonal/>
    </border>
    <border>
      <left/>
      <right style="medium">
        <color indexed="8"/>
      </right>
      <top style="medium">
        <color indexed="8"/>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22"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261">
    <xf numFmtId="0" fontId="0" fillId="0" borderId="0" xfId="0"/>
    <xf numFmtId="0" fontId="19" fillId="0" borderId="0" xfId="0" applyFont="1" applyBorder="1" applyAlignment="1">
      <alignment vertical="top" wrapText="1"/>
    </xf>
    <xf numFmtId="0" fontId="0" fillId="0" borderId="0" xfId="0" applyBorder="1"/>
    <xf numFmtId="0" fontId="20" fillId="0" borderId="0" xfId="0" applyFont="1" applyAlignment="1">
      <alignment horizontal="center" vertic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167" fontId="19" fillId="0" borderId="0" xfId="0" applyNumberFormat="1" applyFont="1" applyBorder="1" applyAlignment="1">
      <alignment vertical="top" wrapText="1"/>
    </xf>
    <xf numFmtId="167" fontId="19" fillId="0" borderId="0" xfId="0" applyNumberFormat="1" applyFont="1" applyBorder="1" applyAlignment="1">
      <alignment horizontal="left" vertical="top" wrapText="1"/>
    </xf>
    <xf numFmtId="49" fontId="0" fillId="0" borderId="0" xfId="0" applyNumberFormat="1"/>
    <xf numFmtId="172" fontId="26" fillId="24" borderId="17" xfId="0" applyNumberFormat="1" applyFont="1" applyFill="1" applyBorder="1" applyAlignment="1" applyProtection="1">
      <alignment horizontal="center" vertical="center"/>
      <protection locked="0"/>
    </xf>
    <xf numFmtId="172" fontId="26" fillId="25" borderId="18" xfId="0" applyNumberFormat="1" applyFont="1" applyFill="1" applyBorder="1" applyAlignment="1" applyProtection="1">
      <alignment horizontal="center" vertical="center"/>
      <protection locked="0"/>
    </xf>
    <xf numFmtId="172" fontId="26" fillId="25" borderId="19" xfId="0" applyNumberFormat="1" applyFont="1" applyFill="1" applyBorder="1" applyAlignment="1" applyProtection="1">
      <alignment horizontal="center" vertical="center"/>
      <protection locked="0"/>
    </xf>
    <xf numFmtId="172" fontId="26" fillId="24" borderId="18" xfId="0" applyNumberFormat="1" applyFont="1" applyFill="1" applyBorder="1" applyAlignment="1" applyProtection="1">
      <alignment horizontal="center" vertical="center"/>
      <protection locked="0"/>
    </xf>
    <xf numFmtId="172" fontId="26" fillId="24" borderId="20" xfId="0" applyNumberFormat="1" applyFont="1" applyFill="1" applyBorder="1" applyAlignment="1" applyProtection="1">
      <alignment horizontal="center" vertical="center"/>
      <protection locked="0"/>
    </xf>
    <xf numFmtId="172" fontId="26" fillId="25" borderId="21" xfId="0" applyNumberFormat="1" applyFont="1" applyFill="1" applyBorder="1" applyAlignment="1" applyProtection="1">
      <alignment horizontal="center" vertical="center"/>
      <protection locked="0"/>
    </xf>
    <xf numFmtId="172" fontId="26" fillId="24" borderId="21" xfId="0" applyNumberFormat="1" applyFont="1" applyFill="1" applyBorder="1" applyAlignment="1" applyProtection="1">
      <alignment horizontal="center" vertical="center"/>
      <protection locked="0"/>
    </xf>
    <xf numFmtId="172" fontId="26" fillId="24" borderId="22" xfId="0" applyNumberFormat="1" applyFont="1" applyFill="1" applyBorder="1" applyAlignment="1" applyProtection="1">
      <alignment horizontal="center" vertical="center"/>
      <protection locked="0"/>
    </xf>
    <xf numFmtId="172" fontId="26" fillId="25" borderId="23" xfId="0" applyNumberFormat="1" applyFont="1" applyFill="1" applyBorder="1" applyAlignment="1" applyProtection="1">
      <alignment horizontal="center" vertical="center"/>
      <protection locked="0"/>
    </xf>
    <xf numFmtId="172" fontId="26" fillId="24" borderId="23" xfId="0" applyNumberFormat="1" applyFont="1" applyFill="1" applyBorder="1" applyAlignment="1" applyProtection="1">
      <alignment horizontal="center" vertical="center"/>
      <protection locked="0"/>
    </xf>
    <xf numFmtId="172" fontId="26" fillId="24" borderId="24" xfId="0" applyNumberFormat="1" applyFont="1" applyFill="1" applyBorder="1" applyAlignment="1" applyProtection="1">
      <alignment horizontal="center" vertical="center"/>
      <protection locked="0"/>
    </xf>
    <xf numFmtId="172" fontId="26" fillId="24" borderId="25" xfId="0" applyNumberFormat="1" applyFont="1" applyFill="1" applyBorder="1" applyAlignment="1" applyProtection="1">
      <alignment horizontal="center" vertical="center"/>
      <protection locked="0"/>
    </xf>
    <xf numFmtId="0" fontId="20" fillId="33" borderId="0" xfId="0" applyFont="1" applyFill="1" applyBorder="1" applyAlignment="1" applyProtection="1">
      <alignment vertical="center"/>
    </xf>
    <xf numFmtId="18" fontId="26" fillId="24" borderId="26" xfId="0" applyNumberFormat="1" applyFont="1" applyFill="1" applyBorder="1" applyAlignment="1" applyProtection="1">
      <alignment horizontal="center" vertical="center"/>
      <protection locked="0"/>
    </xf>
    <xf numFmtId="18" fontId="26" fillId="25" borderId="19" xfId="0" applyNumberFormat="1" applyFont="1" applyFill="1" applyBorder="1" applyAlignment="1" applyProtection="1">
      <alignment horizontal="center" vertical="center"/>
      <protection locked="0"/>
    </xf>
    <xf numFmtId="18" fontId="26" fillId="24" borderId="19" xfId="0" applyNumberFormat="1" applyFont="1" applyFill="1" applyBorder="1" applyAlignment="1" applyProtection="1">
      <alignment horizontal="center" vertical="center"/>
      <protection locked="0"/>
    </xf>
    <xf numFmtId="18" fontId="26" fillId="24" borderId="27" xfId="0" applyNumberFormat="1" applyFont="1" applyFill="1" applyBorder="1" applyAlignment="1" applyProtection="1">
      <alignment horizontal="center" vertical="center"/>
      <protection locked="0"/>
    </xf>
    <xf numFmtId="18" fontId="26" fillId="24" borderId="28" xfId="0" applyNumberFormat="1" applyFont="1" applyFill="1" applyBorder="1" applyAlignment="1" applyProtection="1">
      <alignment horizontal="center" vertical="center"/>
      <protection locked="0"/>
    </xf>
    <xf numFmtId="49" fontId="20" fillId="24" borderId="29" xfId="0" applyNumberFormat="1" applyFont="1" applyFill="1" applyBorder="1" applyAlignment="1" applyProtection="1">
      <alignment horizontal="center" vertical="center"/>
    </xf>
    <xf numFmtId="49" fontId="20" fillId="26" borderId="30" xfId="0" applyNumberFormat="1" applyFont="1" applyFill="1" applyBorder="1" applyAlignment="1" applyProtection="1">
      <alignment horizontal="center" vertical="center"/>
    </xf>
    <xf numFmtId="49" fontId="20" fillId="24" borderId="30" xfId="0" applyNumberFormat="1" applyFont="1" applyFill="1" applyBorder="1" applyAlignment="1" applyProtection="1">
      <alignment horizontal="center" vertical="center"/>
    </xf>
    <xf numFmtId="49" fontId="20" fillId="24" borderId="31" xfId="0" applyNumberFormat="1" applyFont="1" applyFill="1" applyBorder="1" applyAlignment="1" applyProtection="1">
      <alignment horizontal="center" vertical="center"/>
    </xf>
    <xf numFmtId="164" fontId="26" fillId="24" borderId="32" xfId="0" applyNumberFormat="1" applyFont="1" applyFill="1" applyBorder="1" applyAlignment="1" applyProtection="1">
      <alignment horizontal="center" vertical="center"/>
    </xf>
    <xf numFmtId="164" fontId="26" fillId="26" borderId="32" xfId="0" applyNumberFormat="1" applyFont="1" applyFill="1" applyBorder="1" applyAlignment="1" applyProtection="1">
      <alignment horizontal="center" vertical="center"/>
    </xf>
    <xf numFmtId="164" fontId="26" fillId="24" borderId="33" xfId="0" applyNumberFormat="1" applyFont="1" applyFill="1" applyBorder="1" applyAlignment="1" applyProtection="1">
      <alignment horizontal="center" vertical="center"/>
    </xf>
    <xf numFmtId="0" fontId="1" fillId="20" borderId="34" xfId="0" applyNumberFormat="1" applyFont="1" applyFill="1" applyBorder="1" applyAlignment="1" applyProtection="1">
      <alignment horizontal="center" vertical="center" wrapText="1"/>
    </xf>
    <xf numFmtId="0" fontId="1" fillId="20" borderId="35" xfId="0" applyNumberFormat="1" applyFont="1" applyFill="1" applyBorder="1" applyAlignment="1" applyProtection="1">
      <alignment horizontal="center" vertical="center" wrapText="1"/>
    </xf>
    <xf numFmtId="0" fontId="1" fillId="20" borderId="36" xfId="0" applyNumberFormat="1" applyFont="1" applyFill="1" applyBorder="1" applyAlignment="1" applyProtection="1">
      <alignment horizontal="center" vertical="center" wrapText="1"/>
    </xf>
    <xf numFmtId="0" fontId="20" fillId="0" borderId="0" xfId="0" applyFont="1" applyBorder="1" applyAlignment="1" applyProtection="1">
      <alignment horizontal="right" vertical="center"/>
    </xf>
    <xf numFmtId="0" fontId="0" fillId="0" borderId="37" xfId="0" applyBorder="1"/>
    <xf numFmtId="0" fontId="0" fillId="0" borderId="37" xfId="0" pivotButton="1" applyBorder="1"/>
    <xf numFmtId="0" fontId="0" fillId="0" borderId="38" xfId="0" applyBorder="1"/>
    <xf numFmtId="0" fontId="0" fillId="0" borderId="39" xfId="0" applyBorder="1"/>
    <xf numFmtId="0" fontId="0" fillId="0" borderId="40" xfId="0" applyBorder="1"/>
    <xf numFmtId="0" fontId="0" fillId="0" borderId="20" xfId="0" applyBorder="1"/>
    <xf numFmtId="0" fontId="0" fillId="0" borderId="37" xfId="0" applyNumberFormat="1" applyBorder="1"/>
    <xf numFmtId="0" fontId="0" fillId="0" borderId="40" xfId="0" applyNumberFormat="1" applyBorder="1"/>
    <xf numFmtId="0" fontId="0" fillId="0" borderId="20" xfId="0" applyNumberFormat="1" applyBorder="1"/>
    <xf numFmtId="0" fontId="0" fillId="0" borderId="41" xfId="0" applyBorder="1"/>
    <xf numFmtId="0" fontId="0" fillId="0" borderId="41" xfId="0" applyNumberFormat="1" applyBorder="1"/>
    <xf numFmtId="0" fontId="0" fillId="0" borderId="0" xfId="0" applyNumberFormat="1"/>
    <xf numFmtId="0" fontId="0" fillId="0" borderId="42" xfId="0" applyNumberFormat="1" applyBorder="1"/>
    <xf numFmtId="164" fontId="34" fillId="24" borderId="32" xfId="0" applyNumberFormat="1" applyFont="1" applyFill="1" applyBorder="1" applyAlignment="1" applyProtection="1">
      <alignment horizontal="center" vertical="center"/>
    </xf>
    <xf numFmtId="49" fontId="35" fillId="24" borderId="30" xfId="0" applyNumberFormat="1" applyFont="1" applyFill="1" applyBorder="1" applyAlignment="1" applyProtection="1">
      <alignment horizontal="center" vertical="center"/>
    </xf>
    <xf numFmtId="172" fontId="34" fillId="24" borderId="18" xfId="0" applyNumberFormat="1" applyFont="1" applyFill="1" applyBorder="1" applyAlignment="1" applyProtection="1">
      <alignment horizontal="center" vertical="center"/>
      <protection locked="0"/>
    </xf>
    <xf numFmtId="18" fontId="34" fillId="24" borderId="19" xfId="0" applyNumberFormat="1" applyFont="1" applyFill="1" applyBorder="1" applyAlignment="1" applyProtection="1">
      <alignment horizontal="center" vertical="center"/>
      <protection locked="0"/>
    </xf>
    <xf numFmtId="172" fontId="34" fillId="24" borderId="21" xfId="0" applyNumberFormat="1" applyFont="1" applyFill="1" applyBorder="1" applyAlignment="1" applyProtection="1">
      <alignment horizontal="center" vertical="center"/>
      <protection locked="0"/>
    </xf>
    <xf numFmtId="172" fontId="34" fillId="24" borderId="23" xfId="0" applyNumberFormat="1" applyFont="1" applyFill="1" applyBorder="1" applyAlignment="1" applyProtection="1">
      <alignment horizontal="center" vertical="center"/>
      <protection locked="0"/>
    </xf>
    <xf numFmtId="164" fontId="34" fillId="34" borderId="32" xfId="0" applyNumberFormat="1" applyFont="1" applyFill="1" applyBorder="1" applyAlignment="1" applyProtection="1">
      <alignment horizontal="center" vertical="center"/>
    </xf>
    <xf numFmtId="49" fontId="35" fillId="34" borderId="30" xfId="0" applyNumberFormat="1" applyFont="1" applyFill="1" applyBorder="1" applyAlignment="1" applyProtection="1">
      <alignment horizontal="center" vertical="center"/>
    </xf>
    <xf numFmtId="172" fontId="34" fillId="34" borderId="18" xfId="0" applyNumberFormat="1" applyFont="1" applyFill="1" applyBorder="1" applyAlignment="1" applyProtection="1">
      <alignment horizontal="center" vertical="center"/>
      <protection locked="0"/>
    </xf>
    <xf numFmtId="18" fontId="34" fillId="34" borderId="19" xfId="0" applyNumberFormat="1" applyFont="1" applyFill="1" applyBorder="1" applyAlignment="1" applyProtection="1">
      <alignment horizontal="center" vertical="center"/>
      <protection locked="0"/>
    </xf>
    <xf numFmtId="172" fontId="34" fillId="34" borderId="21" xfId="0" applyNumberFormat="1" applyFont="1" applyFill="1" applyBorder="1" applyAlignment="1" applyProtection="1">
      <alignment horizontal="center" vertical="center"/>
      <protection locked="0"/>
    </xf>
    <xf numFmtId="172" fontId="34" fillId="34" borderId="23" xfId="0" applyNumberFormat="1" applyFont="1" applyFill="1" applyBorder="1" applyAlignment="1" applyProtection="1">
      <alignment horizontal="center" vertical="center"/>
      <protection locked="0"/>
    </xf>
    <xf numFmtId="164" fontId="1" fillId="34" borderId="32" xfId="0" applyNumberFormat="1" applyFont="1" applyFill="1" applyBorder="1" applyAlignment="1" applyProtection="1">
      <alignment horizontal="center" vertical="center"/>
    </xf>
    <xf numFmtId="49" fontId="20" fillId="34" borderId="30" xfId="0" applyNumberFormat="1" applyFont="1" applyFill="1" applyBorder="1" applyAlignment="1" applyProtection="1">
      <alignment horizontal="center" vertical="center"/>
    </xf>
    <xf numFmtId="172" fontId="1" fillId="34" borderId="18" xfId="0" applyNumberFormat="1" applyFont="1" applyFill="1" applyBorder="1" applyAlignment="1" applyProtection="1">
      <alignment horizontal="center" vertical="center"/>
      <protection locked="0"/>
    </xf>
    <xf numFmtId="18" fontId="1" fillId="34" borderId="19" xfId="0" applyNumberFormat="1" applyFont="1" applyFill="1" applyBorder="1" applyAlignment="1" applyProtection="1">
      <alignment horizontal="center" vertical="center"/>
      <protection locked="0"/>
    </xf>
    <xf numFmtId="172" fontId="1" fillId="34" borderId="21" xfId="0" applyNumberFormat="1" applyFont="1" applyFill="1" applyBorder="1" applyAlignment="1" applyProtection="1">
      <alignment horizontal="center" vertical="center"/>
      <protection locked="0"/>
    </xf>
    <xf numFmtId="172" fontId="1" fillId="34" borderId="23" xfId="0" applyNumberFormat="1" applyFont="1" applyFill="1" applyBorder="1" applyAlignment="1" applyProtection="1">
      <alignment horizontal="center" vertical="center"/>
      <protection locked="0"/>
    </xf>
    <xf numFmtId="0" fontId="0" fillId="0" borderId="43" xfId="0" applyBorder="1"/>
    <xf numFmtId="0" fontId="0" fillId="0" borderId="43" xfId="0" applyNumberFormat="1" applyBorder="1"/>
    <xf numFmtId="0" fontId="0" fillId="0" borderId="44" xfId="0" applyNumberFormat="1" applyBorder="1"/>
    <xf numFmtId="0" fontId="0" fillId="0" borderId="18" xfId="0" applyNumberFormat="1" applyBorder="1"/>
    <xf numFmtId="0" fontId="38" fillId="33" borderId="0" xfId="0" applyFont="1" applyFill="1"/>
    <xf numFmtId="0" fontId="38" fillId="33" borderId="0" xfId="0" applyFont="1" applyFill="1" applyBorder="1"/>
    <xf numFmtId="1" fontId="18" fillId="8" borderId="45" xfId="0" applyNumberFormat="1" applyFont="1" applyFill="1" applyBorder="1" applyAlignment="1" applyProtection="1">
      <alignment horizontal="center" vertical="center"/>
      <protection locked="0"/>
    </xf>
    <xf numFmtId="0" fontId="28" fillId="20" borderId="45" xfId="0" applyNumberFormat="1" applyFont="1" applyFill="1" applyBorder="1" applyAlignment="1" applyProtection="1">
      <alignment horizontal="center" vertical="center" wrapText="1"/>
    </xf>
    <xf numFmtId="1" fontId="18" fillId="35" borderId="0" xfId="0" applyNumberFormat="1" applyFont="1" applyFill="1" applyBorder="1" applyAlignment="1" applyProtection="1">
      <alignment horizontal="center" vertical="center"/>
      <protection locked="0"/>
    </xf>
    <xf numFmtId="170" fontId="18" fillId="8" borderId="45" xfId="0" applyNumberFormat="1" applyFont="1" applyFill="1" applyBorder="1" applyAlignment="1" applyProtection="1">
      <alignment horizontal="center" vertical="center"/>
    </xf>
    <xf numFmtId="0" fontId="18" fillId="20" borderId="45" xfId="0" applyNumberFormat="1" applyFont="1" applyFill="1" applyBorder="1" applyAlignment="1">
      <alignment horizontal="center" vertical="center" wrapText="1"/>
    </xf>
    <xf numFmtId="49" fontId="18" fillId="8" borderId="16" xfId="0" applyNumberFormat="1" applyFont="1" applyFill="1" applyBorder="1" applyAlignment="1" applyProtection="1">
      <alignment horizontal="center" vertical="center"/>
      <protection locked="0"/>
    </xf>
    <xf numFmtId="0" fontId="18" fillId="20" borderId="46" xfId="0" applyNumberFormat="1" applyFont="1" applyFill="1" applyBorder="1" applyAlignment="1">
      <alignment horizontal="center" vertical="center" wrapText="1"/>
    </xf>
    <xf numFmtId="0" fontId="18" fillId="20" borderId="47" xfId="0" applyNumberFormat="1" applyFont="1" applyFill="1" applyBorder="1" applyAlignment="1">
      <alignment horizontal="center" vertical="center"/>
    </xf>
    <xf numFmtId="0" fontId="18" fillId="20" borderId="48" xfId="0" applyNumberFormat="1" applyFont="1" applyFill="1" applyBorder="1" applyAlignment="1">
      <alignment horizontal="center" vertical="center"/>
    </xf>
    <xf numFmtId="0" fontId="18" fillId="20" borderId="49" xfId="0" applyNumberFormat="1" applyFont="1" applyFill="1" applyBorder="1" applyAlignment="1">
      <alignment horizontal="center" vertical="center"/>
    </xf>
    <xf numFmtId="49" fontId="27" fillId="8" borderId="50" xfId="0" applyNumberFormat="1" applyFont="1" applyFill="1" applyBorder="1" applyAlignment="1" applyProtection="1">
      <alignment vertical="center"/>
      <protection locked="0"/>
    </xf>
    <xf numFmtId="49" fontId="27" fillId="8" borderId="51" xfId="0" applyNumberFormat="1" applyFont="1" applyFill="1" applyBorder="1" applyAlignment="1" applyProtection="1">
      <alignment vertical="center"/>
      <protection locked="0"/>
    </xf>
    <xf numFmtId="49" fontId="27" fillId="8" borderId="51" xfId="0" applyNumberFormat="1" applyFont="1" applyFill="1" applyBorder="1" applyAlignment="1" applyProtection="1">
      <alignment horizontal="center" vertical="center"/>
      <protection locked="0"/>
    </xf>
    <xf numFmtId="1" fontId="27" fillId="8" borderId="52" xfId="0" applyNumberFormat="1" applyFont="1" applyFill="1" applyBorder="1" applyAlignment="1" applyProtection="1">
      <alignment horizontal="center" vertical="center"/>
      <protection locked="0"/>
    </xf>
    <xf numFmtId="49" fontId="27" fillId="8" borderId="53" xfId="0" applyNumberFormat="1" applyFont="1" applyFill="1" applyBorder="1" applyAlignment="1" applyProtection="1">
      <alignment vertical="center"/>
      <protection locked="0"/>
    </xf>
    <xf numFmtId="49" fontId="27" fillId="8" borderId="1" xfId="0" applyNumberFormat="1" applyFont="1" applyFill="1" applyBorder="1" applyAlignment="1" applyProtection="1">
      <alignment vertical="center"/>
      <protection locked="0"/>
    </xf>
    <xf numFmtId="49" fontId="27" fillId="8" borderId="1" xfId="0" applyNumberFormat="1" applyFont="1" applyFill="1" applyBorder="1" applyAlignment="1" applyProtection="1">
      <alignment horizontal="center" vertical="center"/>
      <protection locked="0"/>
    </xf>
    <xf numFmtId="1" fontId="27" fillId="8" borderId="54" xfId="0" applyNumberFormat="1" applyFont="1" applyFill="1" applyBorder="1" applyAlignment="1" applyProtection="1">
      <alignment horizontal="center" vertical="center"/>
      <protection locked="0"/>
    </xf>
    <xf numFmtId="49" fontId="27" fillId="8" borderId="55" xfId="0" applyNumberFormat="1" applyFont="1" applyFill="1" applyBorder="1" applyAlignment="1" applyProtection="1">
      <alignment vertical="center"/>
      <protection locked="0"/>
    </xf>
    <xf numFmtId="49" fontId="27" fillId="8" borderId="55" xfId="0" applyNumberFormat="1" applyFont="1" applyFill="1" applyBorder="1" applyAlignment="1" applyProtection="1">
      <alignment horizontal="center" vertical="center"/>
      <protection locked="0"/>
    </xf>
    <xf numFmtId="1" fontId="27" fillId="8" borderId="56" xfId="0" applyNumberFormat="1" applyFont="1" applyFill="1" applyBorder="1" applyAlignment="1" applyProtection="1">
      <alignment horizontal="center" vertical="center"/>
      <protection locked="0"/>
    </xf>
    <xf numFmtId="49" fontId="27" fillId="8" borderId="57" xfId="0" applyNumberFormat="1" applyFont="1" applyFill="1" applyBorder="1" applyAlignment="1" applyProtection="1">
      <alignment vertical="center"/>
      <protection locked="0"/>
    </xf>
    <xf numFmtId="0" fontId="20" fillId="0" borderId="0" xfId="0" applyFont="1" applyAlignment="1" applyProtection="1">
      <alignment horizontal="center" vertical="center"/>
    </xf>
    <xf numFmtId="0" fontId="20" fillId="0" borderId="0" xfId="0" applyFont="1" applyBorder="1" applyAlignment="1" applyProtection="1">
      <alignment vertical="center"/>
    </xf>
    <xf numFmtId="0" fontId="20" fillId="0" borderId="0" xfId="0" applyFont="1" applyBorder="1" applyAlignment="1" applyProtection="1">
      <alignment horizontal="center" vertical="center"/>
    </xf>
    <xf numFmtId="165" fontId="20" fillId="0" borderId="0" xfId="0" applyNumberFormat="1" applyFont="1" applyAlignment="1" applyProtection="1">
      <alignment horizontal="center" vertical="center"/>
    </xf>
    <xf numFmtId="0" fontId="1" fillId="20" borderId="45" xfId="0" applyNumberFormat="1" applyFont="1" applyFill="1" applyBorder="1" applyAlignment="1" applyProtection="1">
      <alignment horizontal="center" vertical="center" wrapText="1"/>
    </xf>
    <xf numFmtId="173" fontId="18" fillId="8" borderId="58" xfId="0" applyNumberFormat="1"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3" fillId="0" borderId="0" xfId="0" applyFont="1" applyBorder="1" applyAlignment="1" applyProtection="1">
      <alignment vertical="center"/>
    </xf>
    <xf numFmtId="0" fontId="30" fillId="0" borderId="0" xfId="0" applyFont="1" applyBorder="1" applyAlignment="1" applyProtection="1">
      <alignment horizontal="right" vertical="center"/>
    </xf>
    <xf numFmtId="0" fontId="29" fillId="0" borderId="0" xfId="0" applyFont="1" applyAlignment="1" applyProtection="1">
      <alignment horizontal="center" vertical="center"/>
    </xf>
    <xf numFmtId="0" fontId="1" fillId="20" borderId="59" xfId="0" applyNumberFormat="1" applyFont="1" applyFill="1" applyBorder="1" applyAlignment="1" applyProtection="1">
      <alignment horizontal="center" vertical="center" wrapText="1"/>
    </xf>
    <xf numFmtId="0" fontId="1" fillId="20" borderId="46" xfId="0" applyNumberFormat="1" applyFont="1" applyFill="1" applyBorder="1" applyAlignment="1" applyProtection="1">
      <alignment horizontal="center" vertical="center" wrapText="1"/>
    </xf>
    <xf numFmtId="0" fontId="39" fillId="20" borderId="16" xfId="0" applyNumberFormat="1" applyFont="1" applyFill="1" applyBorder="1" applyAlignment="1" applyProtection="1">
      <alignment horizontal="center" vertical="center" wrapText="1"/>
      <protection hidden="1"/>
    </xf>
    <xf numFmtId="0" fontId="39" fillId="20" borderId="58" xfId="0" applyNumberFormat="1" applyFont="1" applyFill="1" applyBorder="1" applyAlignment="1" applyProtection="1">
      <alignment horizontal="center" vertical="center" wrapText="1"/>
      <protection hidden="1"/>
    </xf>
    <xf numFmtId="0" fontId="39" fillId="20" borderId="0" xfId="0" applyNumberFormat="1" applyFont="1" applyFill="1" applyBorder="1" applyAlignment="1" applyProtection="1">
      <alignment horizontal="center" vertical="center" wrapText="1"/>
      <protection hidden="1"/>
    </xf>
    <xf numFmtId="0" fontId="39" fillId="20" borderId="60" xfId="0" applyNumberFormat="1" applyFont="1" applyFill="1" applyBorder="1" applyAlignment="1" applyProtection="1">
      <alignment horizontal="center" vertical="center" wrapText="1"/>
      <protection hidden="1"/>
    </xf>
    <xf numFmtId="0" fontId="39" fillId="20" borderId="61" xfId="0" applyNumberFormat="1" applyFont="1" applyFill="1" applyBorder="1" applyAlignment="1" applyProtection="1">
      <alignment horizontal="center" vertical="center" wrapText="1"/>
      <protection hidden="1"/>
    </xf>
    <xf numFmtId="0" fontId="39" fillId="0" borderId="0" xfId="0" applyFont="1" applyAlignment="1" applyProtection="1">
      <alignment horizontal="center" vertical="center"/>
      <protection hidden="1"/>
    </xf>
    <xf numFmtId="0" fontId="20" fillId="24" borderId="62" xfId="0" applyFont="1" applyFill="1" applyBorder="1" applyAlignment="1" applyProtection="1">
      <alignment horizontal="center" vertical="center"/>
    </xf>
    <xf numFmtId="0" fontId="20" fillId="26" borderId="63" xfId="0" applyFont="1" applyFill="1" applyBorder="1" applyAlignment="1" applyProtection="1">
      <alignment horizontal="center" vertical="center"/>
    </xf>
    <xf numFmtId="0" fontId="20" fillId="24" borderId="63" xfId="0" applyFont="1" applyFill="1" applyBorder="1" applyAlignment="1" applyProtection="1">
      <alignment horizontal="center" vertical="center"/>
    </xf>
    <xf numFmtId="0" fontId="35" fillId="34" borderId="63" xfId="0" applyFont="1" applyFill="1" applyBorder="1" applyAlignment="1" applyProtection="1">
      <alignment horizontal="center" vertical="center"/>
    </xf>
    <xf numFmtId="0" fontId="35" fillId="24" borderId="63" xfId="0" applyFont="1" applyFill="1" applyBorder="1" applyAlignment="1" applyProtection="1">
      <alignment horizontal="center" vertical="center"/>
    </xf>
    <xf numFmtId="0" fontId="20" fillId="34" borderId="63" xfId="0" applyFont="1" applyFill="1" applyBorder="1" applyAlignment="1" applyProtection="1">
      <alignment horizontal="center" vertical="center"/>
    </xf>
    <xf numFmtId="0" fontId="20" fillId="24" borderId="64" xfId="0" applyFont="1" applyFill="1" applyBorder="1" applyAlignment="1" applyProtection="1">
      <alignment horizontal="center" vertical="center"/>
    </xf>
    <xf numFmtId="2" fontId="26" fillId="28" borderId="65" xfId="0" applyNumberFormat="1" applyFont="1" applyFill="1" applyBorder="1" applyAlignment="1" applyProtection="1">
      <alignment horizontal="center" vertical="center"/>
    </xf>
    <xf numFmtId="2" fontId="26" fillId="29" borderId="66" xfId="0" applyNumberFormat="1" applyFont="1" applyFill="1" applyBorder="1" applyAlignment="1" applyProtection="1">
      <alignment horizontal="center" vertical="center"/>
    </xf>
    <xf numFmtId="2" fontId="26" fillId="28" borderId="66" xfId="0" applyNumberFormat="1" applyFont="1" applyFill="1" applyBorder="1" applyAlignment="1" applyProtection="1">
      <alignment horizontal="center" vertical="center"/>
    </xf>
    <xf numFmtId="2" fontId="34" fillId="28" borderId="66" xfId="0" applyNumberFormat="1" applyFont="1" applyFill="1" applyBorder="1" applyAlignment="1" applyProtection="1">
      <alignment horizontal="center" vertical="center"/>
    </xf>
    <xf numFmtId="2" fontId="1" fillId="28" borderId="66" xfId="0" applyNumberFormat="1" applyFont="1" applyFill="1" applyBorder="1" applyAlignment="1" applyProtection="1">
      <alignment horizontal="center" vertical="center"/>
    </xf>
    <xf numFmtId="2" fontId="26" fillId="28" borderId="67" xfId="0" applyNumberFormat="1" applyFont="1" applyFill="1" applyBorder="1" applyAlignment="1" applyProtection="1">
      <alignment horizontal="center" vertical="center"/>
    </xf>
    <xf numFmtId="2" fontId="26" fillId="28" borderId="43" xfId="0" applyNumberFormat="1" applyFont="1" applyFill="1" applyBorder="1" applyAlignment="1" applyProtection="1">
      <alignment horizontal="center" vertical="center"/>
    </xf>
    <xf numFmtId="2" fontId="26" fillId="29" borderId="43" xfId="0" applyNumberFormat="1" applyFont="1" applyFill="1" applyBorder="1" applyAlignment="1" applyProtection="1">
      <alignment horizontal="center" vertical="center"/>
    </xf>
    <xf numFmtId="2" fontId="34" fillId="28" borderId="43" xfId="0" applyNumberFormat="1" applyFont="1" applyFill="1" applyBorder="1" applyAlignment="1" applyProtection="1">
      <alignment horizontal="center" vertical="center"/>
    </xf>
    <xf numFmtId="2" fontId="1" fillId="28" borderId="43" xfId="0" applyNumberFormat="1" applyFont="1" applyFill="1" applyBorder="1" applyAlignment="1" applyProtection="1">
      <alignment horizontal="center" vertical="center"/>
    </xf>
    <xf numFmtId="2" fontId="26" fillId="28" borderId="37" xfId="0" applyNumberFormat="1" applyFont="1" applyFill="1" applyBorder="1" applyAlignment="1" applyProtection="1">
      <alignment horizontal="center" vertical="center"/>
    </xf>
    <xf numFmtId="2" fontId="26" fillId="28" borderId="68" xfId="0" applyNumberFormat="1" applyFont="1" applyFill="1" applyBorder="1" applyAlignment="1" applyProtection="1">
      <alignment horizontal="center" vertical="center"/>
    </xf>
    <xf numFmtId="2" fontId="26" fillId="29" borderId="68" xfId="0" applyNumberFormat="1" applyFont="1" applyFill="1" applyBorder="1" applyAlignment="1" applyProtection="1">
      <alignment horizontal="center" vertical="center"/>
    </xf>
    <xf numFmtId="2" fontId="34" fillId="28" borderId="68" xfId="0" applyNumberFormat="1" applyFont="1" applyFill="1" applyBorder="1" applyAlignment="1" applyProtection="1">
      <alignment horizontal="center" vertical="center"/>
    </xf>
    <xf numFmtId="2" fontId="1" fillId="28" borderId="68" xfId="0" applyNumberFormat="1" applyFont="1" applyFill="1" applyBorder="1" applyAlignment="1" applyProtection="1">
      <alignment horizontal="center" vertical="center"/>
    </xf>
    <xf numFmtId="2" fontId="26" fillId="28" borderId="69" xfId="0" applyNumberFormat="1" applyFont="1" applyFill="1" applyBorder="1" applyAlignment="1" applyProtection="1">
      <alignment horizontal="center" vertical="center"/>
    </xf>
    <xf numFmtId="2" fontId="26" fillId="28" borderId="70" xfId="0" applyNumberFormat="1" applyFont="1" applyFill="1" applyBorder="1" applyAlignment="1" applyProtection="1">
      <alignment horizontal="center" vertical="center"/>
    </xf>
    <xf numFmtId="2" fontId="26" fillId="28" borderId="71" xfId="0" applyNumberFormat="1" applyFont="1" applyFill="1" applyBorder="1" applyAlignment="1" applyProtection="1">
      <alignment horizontal="center" vertical="center"/>
    </xf>
    <xf numFmtId="2" fontId="26" fillId="28" borderId="72" xfId="0" applyNumberFormat="1" applyFont="1" applyFill="1" applyBorder="1" applyAlignment="1" applyProtection="1">
      <alignment horizontal="center" vertical="center"/>
    </xf>
    <xf numFmtId="170" fontId="32" fillId="30" borderId="46" xfId="0" applyNumberFormat="1" applyFont="1" applyFill="1" applyBorder="1" applyAlignment="1" applyProtection="1">
      <alignment horizontal="left" vertical="top"/>
    </xf>
    <xf numFmtId="164" fontId="26" fillId="25" borderId="0" xfId="0" applyNumberFormat="1" applyFont="1" applyFill="1" applyBorder="1" applyAlignment="1" applyProtection="1">
      <alignment horizontal="center" vertical="center"/>
    </xf>
    <xf numFmtId="0" fontId="26" fillId="25" borderId="0" xfId="0" applyFont="1" applyFill="1" applyAlignment="1" applyProtection="1">
      <alignment horizontal="center" vertical="center"/>
    </xf>
    <xf numFmtId="2" fontId="1" fillId="29" borderId="10" xfId="0" applyNumberFormat="1" applyFont="1" applyFill="1" applyBorder="1" applyAlignment="1" applyProtection="1">
      <alignment horizontal="center" vertical="center"/>
    </xf>
    <xf numFmtId="164" fontId="1" fillId="29" borderId="16" xfId="0" applyNumberFormat="1" applyFont="1" applyFill="1" applyBorder="1" applyAlignment="1" applyProtection="1">
      <alignment vertical="center"/>
    </xf>
    <xf numFmtId="164" fontId="1" fillId="25" borderId="0" xfId="0" applyNumberFormat="1" applyFont="1" applyFill="1" applyBorder="1" applyAlignment="1" applyProtection="1">
      <alignment vertical="center"/>
    </xf>
    <xf numFmtId="2" fontId="1" fillId="29" borderId="15" xfId="0" applyNumberFormat="1" applyFont="1" applyFill="1" applyBorder="1" applyAlignment="1" applyProtection="1">
      <alignment horizontal="center" vertical="center"/>
    </xf>
    <xf numFmtId="164" fontId="1" fillId="29" borderId="73" xfId="0" applyNumberFormat="1" applyFont="1" applyFill="1" applyBorder="1" applyAlignment="1" applyProtection="1">
      <alignment vertical="center"/>
    </xf>
    <xf numFmtId="164" fontId="26" fillId="25" borderId="0" xfId="0" applyNumberFormat="1" applyFont="1" applyFill="1" applyBorder="1" applyAlignment="1" applyProtection="1">
      <alignment vertical="center"/>
    </xf>
    <xf numFmtId="0" fontId="20" fillId="0" borderId="0" xfId="0" applyFont="1" applyBorder="1" applyAlignment="1" applyProtection="1">
      <alignment vertical="center" wrapText="1"/>
    </xf>
    <xf numFmtId="2" fontId="26" fillId="25" borderId="0" xfId="0" applyNumberFormat="1" applyFont="1" applyFill="1" applyAlignment="1" applyProtection="1">
      <alignment horizontal="center" vertical="center"/>
    </xf>
    <xf numFmtId="164" fontId="26" fillId="25" borderId="0" xfId="0" applyNumberFormat="1" applyFont="1" applyFill="1" applyAlignment="1" applyProtection="1">
      <alignment horizontal="center" vertical="center"/>
    </xf>
    <xf numFmtId="49" fontId="39" fillId="20" borderId="74" xfId="0" applyNumberFormat="1" applyFont="1" applyFill="1" applyBorder="1" applyAlignment="1" applyProtection="1">
      <alignment horizontal="center" vertical="center" wrapText="1"/>
      <protection hidden="1"/>
    </xf>
    <xf numFmtId="49" fontId="39" fillId="20" borderId="0" xfId="0" applyNumberFormat="1" applyFont="1" applyFill="1" applyBorder="1" applyAlignment="1" applyProtection="1">
      <alignment horizontal="center" vertical="center" wrapText="1"/>
      <protection hidden="1"/>
    </xf>
    <xf numFmtId="49" fontId="39" fillId="20" borderId="75" xfId="0" applyNumberFormat="1" applyFont="1" applyFill="1" applyBorder="1" applyAlignment="1" applyProtection="1">
      <alignment horizontal="center" vertical="center" wrapText="1"/>
      <protection hidden="1"/>
    </xf>
    <xf numFmtId="0" fontId="38" fillId="33" borderId="76" xfId="0" applyFont="1" applyFill="1" applyBorder="1"/>
    <xf numFmtId="0" fontId="38" fillId="33" borderId="77" xfId="0" applyFont="1" applyFill="1" applyBorder="1"/>
    <xf numFmtId="164" fontId="26" fillId="24" borderId="78" xfId="0" applyNumberFormat="1" applyFont="1" applyFill="1" applyBorder="1" applyAlignment="1" applyProtection="1">
      <alignment horizontal="center" vertical="center"/>
      <protection locked="0"/>
    </xf>
    <xf numFmtId="164" fontId="26" fillId="26" borderId="32" xfId="0" applyNumberFormat="1" applyFont="1" applyFill="1" applyBorder="1" applyAlignment="1" applyProtection="1">
      <alignment horizontal="center" vertical="center"/>
      <protection locked="0"/>
    </xf>
    <xf numFmtId="164" fontId="26" fillId="24" borderId="32" xfId="0" applyNumberFormat="1" applyFont="1" applyFill="1" applyBorder="1" applyAlignment="1" applyProtection="1">
      <alignment horizontal="center" vertical="center"/>
      <protection locked="0"/>
    </xf>
    <xf numFmtId="164" fontId="1" fillId="24" borderId="32" xfId="0" applyNumberFormat="1" applyFont="1" applyFill="1" applyBorder="1" applyAlignment="1" applyProtection="1">
      <alignment horizontal="center" vertical="center"/>
      <protection locked="0"/>
    </xf>
    <xf numFmtId="164" fontId="34" fillId="34" borderId="32" xfId="0" applyNumberFormat="1" applyFont="1" applyFill="1" applyBorder="1" applyAlignment="1" applyProtection="1">
      <alignment horizontal="center" vertical="center"/>
      <protection locked="0"/>
    </xf>
    <xf numFmtId="164" fontId="34" fillId="24" borderId="32" xfId="0" applyNumberFormat="1" applyFont="1" applyFill="1" applyBorder="1" applyAlignment="1" applyProtection="1">
      <alignment horizontal="center" vertical="center"/>
      <protection locked="0"/>
    </xf>
    <xf numFmtId="164" fontId="1" fillId="34" borderId="32" xfId="0" applyNumberFormat="1" applyFont="1" applyFill="1" applyBorder="1" applyAlignment="1" applyProtection="1">
      <alignment horizontal="center" vertical="center"/>
      <protection locked="0"/>
    </xf>
    <xf numFmtId="164" fontId="26" fillId="24" borderId="33" xfId="0" applyNumberFormat="1" applyFont="1" applyFill="1" applyBorder="1" applyAlignment="1" applyProtection="1">
      <alignment horizontal="center" vertical="center"/>
      <protection locked="0"/>
    </xf>
    <xf numFmtId="0" fontId="19" fillId="0" borderId="0" xfId="0" applyFont="1" applyBorder="1" applyAlignment="1" applyProtection="1">
      <alignment vertical="top" wrapText="1"/>
    </xf>
    <xf numFmtId="1" fontId="18" fillId="8" borderId="45" xfId="0" applyNumberFormat="1" applyFont="1" applyFill="1" applyBorder="1" applyAlignment="1" applyProtection="1">
      <alignment horizontal="center" vertical="center"/>
    </xf>
    <xf numFmtId="0" fontId="0" fillId="0" borderId="0" xfId="0" applyBorder="1" applyProtection="1"/>
    <xf numFmtId="0" fontId="18" fillId="35" borderId="0" xfId="0" applyNumberFormat="1" applyFont="1" applyFill="1" applyBorder="1" applyAlignment="1" applyProtection="1">
      <alignment horizontal="center" vertical="center" wrapText="1"/>
    </xf>
    <xf numFmtId="0" fontId="18" fillId="20" borderId="45" xfId="0" applyNumberFormat="1" applyFont="1" applyFill="1" applyBorder="1" applyAlignment="1" applyProtection="1">
      <alignment horizontal="center" vertical="center" wrapText="1"/>
    </xf>
    <xf numFmtId="164" fontId="0" fillId="0" borderId="0" xfId="0" applyNumberFormat="1" applyAlignment="1" applyProtection="1">
      <alignment horizontal="center" vertical="center"/>
    </xf>
    <xf numFmtId="172" fontId="0" fillId="0" borderId="0" xfId="0" applyNumberFormat="1" applyAlignment="1" applyProtection="1">
      <alignment horizontal="center" vertical="center"/>
    </xf>
    <xf numFmtId="2" fontId="1" fillId="29" borderId="81" xfId="0" applyNumberFormat="1" applyFont="1" applyFill="1" applyBorder="1" applyAlignment="1" applyProtection="1">
      <alignment horizontal="center" vertical="center"/>
    </xf>
    <xf numFmtId="2" fontId="1" fillId="29" borderId="82" xfId="0" applyNumberFormat="1" applyFont="1" applyFill="1" applyBorder="1" applyAlignment="1" applyProtection="1">
      <alignment horizontal="center" vertical="center"/>
    </xf>
    <xf numFmtId="2" fontId="1" fillId="28" borderId="81" xfId="0" applyNumberFormat="1" applyFont="1" applyFill="1" applyBorder="1" applyAlignment="1" applyProtection="1">
      <alignment horizontal="center" vertical="center"/>
    </xf>
    <xf numFmtId="2" fontId="1" fillId="28" borderId="82" xfId="0" applyNumberFormat="1" applyFont="1" applyFill="1" applyBorder="1" applyAlignment="1" applyProtection="1">
      <alignment horizontal="center" vertical="center"/>
    </xf>
    <xf numFmtId="170" fontId="1" fillId="30" borderId="59" xfId="0" applyNumberFormat="1" applyFont="1" applyFill="1" applyBorder="1" applyAlignment="1" applyProtection="1">
      <alignment horizontal="right" vertical="center"/>
    </xf>
    <xf numFmtId="170" fontId="1" fillId="30" borderId="34" xfId="0" applyNumberFormat="1" applyFont="1" applyFill="1" applyBorder="1" applyAlignment="1" applyProtection="1">
      <alignment horizontal="right" vertical="center"/>
    </xf>
    <xf numFmtId="49" fontId="1" fillId="8" borderId="98" xfId="0" applyNumberFormat="1" applyFont="1" applyFill="1" applyBorder="1" applyAlignment="1" applyProtection="1">
      <alignment horizontal="center" vertical="center" wrapText="1"/>
    </xf>
    <xf numFmtId="49" fontId="1" fillId="8" borderId="99" xfId="0" applyNumberFormat="1" applyFont="1" applyFill="1" applyBorder="1" applyAlignment="1" applyProtection="1">
      <alignment horizontal="center" vertical="center" wrapText="1"/>
    </xf>
    <xf numFmtId="49" fontId="1" fillId="8" borderId="0" xfId="0" applyNumberFormat="1" applyFont="1" applyFill="1" applyBorder="1" applyAlignment="1" applyProtection="1">
      <alignment horizontal="center" vertical="center" wrapText="1"/>
    </xf>
    <xf numFmtId="49" fontId="1" fillId="8" borderId="74" xfId="0" applyNumberFormat="1" applyFont="1" applyFill="1" applyBorder="1" applyAlignment="1" applyProtection="1">
      <alignment horizontal="center" vertical="center" wrapText="1"/>
    </xf>
    <xf numFmtId="2" fontId="1" fillId="28" borderId="84" xfId="0" applyNumberFormat="1" applyFont="1" applyFill="1" applyBorder="1" applyAlignment="1" applyProtection="1">
      <alignment horizontal="center" vertical="center"/>
    </xf>
    <xf numFmtId="2" fontId="1" fillId="28" borderId="85" xfId="0" applyNumberFormat="1" applyFont="1" applyFill="1" applyBorder="1" applyAlignment="1" applyProtection="1">
      <alignment horizontal="center" vertical="center"/>
    </xf>
    <xf numFmtId="2" fontId="1" fillId="28" borderId="10" xfId="0" applyNumberFormat="1" applyFont="1" applyFill="1" applyBorder="1" applyAlignment="1" applyProtection="1">
      <alignment horizontal="center" vertical="center"/>
    </xf>
    <xf numFmtId="2" fontId="1" fillId="28" borderId="16" xfId="0" applyNumberFormat="1" applyFont="1" applyFill="1" applyBorder="1" applyAlignment="1" applyProtection="1">
      <alignment horizontal="center" vertical="center"/>
    </xf>
    <xf numFmtId="166" fontId="20" fillId="0" borderId="0" xfId="0" applyNumberFormat="1" applyFont="1" applyBorder="1" applyAlignment="1" applyProtection="1">
      <alignment horizontal="left" vertical="center"/>
    </xf>
    <xf numFmtId="170" fontId="26" fillId="20" borderId="10" xfId="0" applyNumberFormat="1" applyFont="1" applyFill="1" applyBorder="1" applyAlignment="1" applyProtection="1">
      <alignment horizontal="center" vertical="center" wrapText="1"/>
    </xf>
    <xf numFmtId="170" fontId="26" fillId="20" borderId="79" xfId="0" applyNumberFormat="1" applyFont="1" applyFill="1" applyBorder="1" applyAlignment="1" applyProtection="1">
      <alignment horizontal="center" vertical="center" wrapText="1"/>
    </xf>
    <xf numFmtId="49" fontId="39" fillId="8" borderId="59" xfId="0" applyNumberFormat="1" applyFont="1" applyFill="1" applyBorder="1" applyAlignment="1" applyProtection="1">
      <alignment horizontal="center" vertical="center" wrapText="1"/>
      <protection hidden="1"/>
    </xf>
    <xf numFmtId="49" fontId="39" fillId="8" borderId="46" xfId="0" applyNumberFormat="1" applyFont="1" applyFill="1" applyBorder="1" applyAlignment="1" applyProtection="1">
      <alignment horizontal="center" vertical="center" wrapText="1"/>
      <protection hidden="1"/>
    </xf>
    <xf numFmtId="169" fontId="26" fillId="8" borderId="95" xfId="0" applyNumberFormat="1" applyFont="1" applyFill="1" applyBorder="1" applyAlignment="1" applyProtection="1">
      <alignment horizontal="center" vertical="center"/>
    </xf>
    <xf numFmtId="169" fontId="26" fillId="8" borderId="96" xfId="0" applyNumberFormat="1" applyFont="1" applyFill="1" applyBorder="1" applyAlignment="1" applyProtection="1">
      <alignment horizontal="center" vertical="center"/>
    </xf>
    <xf numFmtId="169" fontId="26" fillId="8" borderId="97" xfId="0" applyNumberFormat="1" applyFont="1" applyFill="1" applyBorder="1" applyAlignment="1" applyProtection="1">
      <alignment horizontal="center" vertical="center"/>
    </xf>
    <xf numFmtId="169" fontId="18" fillId="27" borderId="0" xfId="0" applyNumberFormat="1" applyFont="1" applyFill="1" applyBorder="1" applyAlignment="1" applyProtection="1">
      <alignment horizontal="center" vertical="center"/>
    </xf>
    <xf numFmtId="168" fontId="26" fillId="8" borderId="0" xfId="0" applyNumberFormat="1" applyFont="1" applyFill="1" applyBorder="1" applyAlignment="1" applyProtection="1">
      <alignment horizontal="center" vertical="center"/>
    </xf>
    <xf numFmtId="168" fontId="26" fillId="8" borderId="94" xfId="0" applyNumberFormat="1" applyFont="1" applyFill="1" applyBorder="1" applyAlignment="1" applyProtection="1">
      <alignment horizontal="center" vertical="center"/>
    </xf>
    <xf numFmtId="168" fontId="26" fillId="8" borderId="93" xfId="0" applyNumberFormat="1" applyFont="1" applyFill="1" applyBorder="1" applyAlignment="1" applyProtection="1">
      <alignment horizontal="center" vertical="center"/>
    </xf>
    <xf numFmtId="168" fontId="26" fillId="8" borderId="83" xfId="0" applyNumberFormat="1" applyFont="1" applyFill="1" applyBorder="1" applyAlignment="1" applyProtection="1">
      <alignment horizontal="center" vertical="center"/>
    </xf>
    <xf numFmtId="49" fontId="28" fillId="8" borderId="59" xfId="0" applyNumberFormat="1" applyFont="1" applyFill="1" applyBorder="1" applyAlignment="1" applyProtection="1">
      <alignment horizontal="center" vertical="center"/>
    </xf>
    <xf numFmtId="49" fontId="28" fillId="8" borderId="34" xfId="0" applyNumberFormat="1" applyFont="1" applyFill="1" applyBorder="1" applyAlignment="1" applyProtection="1">
      <alignment horizontal="center" vertical="center"/>
    </xf>
    <xf numFmtId="49" fontId="28" fillId="8" borderId="46" xfId="0" applyNumberFormat="1" applyFont="1" applyFill="1" applyBorder="1" applyAlignment="1" applyProtection="1">
      <alignment horizontal="center" vertical="center"/>
    </xf>
    <xf numFmtId="0" fontId="20" fillId="0" borderId="0" xfId="0" applyFont="1" applyBorder="1" applyAlignment="1" applyProtection="1">
      <alignment horizontal="right" vertical="center"/>
    </xf>
    <xf numFmtId="0" fontId="20" fillId="32" borderId="59" xfId="0" applyFont="1" applyFill="1" applyBorder="1" applyAlignment="1" applyProtection="1">
      <alignment horizontal="right" vertical="center"/>
    </xf>
    <xf numFmtId="0" fontId="20" fillId="32" borderId="34" xfId="0" applyFont="1" applyFill="1" applyBorder="1" applyAlignment="1" applyProtection="1">
      <alignment horizontal="right" vertical="center"/>
    </xf>
    <xf numFmtId="0" fontId="20" fillId="32" borderId="46" xfId="0" applyFont="1" applyFill="1" applyBorder="1" applyAlignment="1" applyProtection="1">
      <alignment horizontal="right" vertical="center"/>
    </xf>
    <xf numFmtId="0" fontId="20" fillId="32" borderId="80" xfId="0" applyFont="1" applyFill="1" applyBorder="1" applyAlignment="1" applyProtection="1">
      <alignment horizontal="right" vertical="center"/>
    </xf>
    <xf numFmtId="0" fontId="20" fillId="32" borderId="11" xfId="0" applyFont="1" applyFill="1" applyBorder="1" applyAlignment="1" applyProtection="1">
      <alignment horizontal="right" vertical="center"/>
    </xf>
    <xf numFmtId="0" fontId="20" fillId="32" borderId="12" xfId="0" applyFont="1" applyFill="1" applyBorder="1" applyAlignment="1" applyProtection="1">
      <alignment horizontal="right" vertical="center"/>
    </xf>
    <xf numFmtId="169" fontId="26" fillId="8" borderId="59" xfId="0" applyNumberFormat="1" applyFont="1" applyFill="1" applyBorder="1" applyAlignment="1" applyProtection="1">
      <alignment horizontal="center" vertical="center"/>
    </xf>
    <xf numFmtId="169" fontId="26" fillId="8" borderId="34" xfId="0" applyNumberFormat="1" applyFont="1" applyFill="1" applyBorder="1" applyAlignment="1" applyProtection="1">
      <alignment horizontal="center" vertical="center"/>
    </xf>
    <xf numFmtId="169" fontId="26" fillId="8" borderId="35" xfId="0" applyNumberFormat="1" applyFont="1" applyFill="1" applyBorder="1" applyAlignment="1" applyProtection="1">
      <alignment horizontal="center" vertical="center"/>
    </xf>
    <xf numFmtId="0" fontId="20" fillId="0" borderId="86"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20" fillId="0" borderId="81" xfId="0" applyFont="1" applyBorder="1" applyAlignment="1">
      <alignment horizontal="center" vertical="center"/>
    </xf>
    <xf numFmtId="0" fontId="20" fillId="0" borderId="90" xfId="0" applyFont="1" applyBorder="1" applyAlignment="1">
      <alignment horizontal="center" vertical="center"/>
    </xf>
    <xf numFmtId="2" fontId="33" fillId="31" borderId="91" xfId="0" applyNumberFormat="1" applyFont="1" applyFill="1" applyBorder="1" applyAlignment="1" applyProtection="1">
      <alignment horizontal="center" vertical="center"/>
    </xf>
    <xf numFmtId="2" fontId="33" fillId="31" borderId="73" xfId="0" applyNumberFormat="1" applyFont="1" applyFill="1" applyBorder="1" applyAlignment="1" applyProtection="1">
      <alignment horizontal="center" vertical="center"/>
    </xf>
    <xf numFmtId="49" fontId="1" fillId="8" borderId="92" xfId="0" applyNumberFormat="1" applyFont="1" applyFill="1" applyBorder="1" applyAlignment="1" applyProtection="1">
      <alignment horizontal="right" vertical="center"/>
    </xf>
    <xf numFmtId="49" fontId="1" fillId="8" borderId="93" xfId="0" applyNumberFormat="1" applyFont="1" applyFill="1" applyBorder="1" applyAlignment="1" applyProtection="1">
      <alignment horizontal="right" vertical="center"/>
    </xf>
    <xf numFmtId="49" fontId="1" fillId="8" borderId="83" xfId="0" applyNumberFormat="1" applyFont="1" applyFill="1" applyBorder="1" applyAlignment="1" applyProtection="1">
      <alignment horizontal="right" vertical="center"/>
    </xf>
    <xf numFmtId="2" fontId="1" fillId="29" borderId="84" xfId="0" applyNumberFormat="1" applyFont="1" applyFill="1" applyBorder="1" applyAlignment="1" applyProtection="1">
      <alignment horizontal="center" vertical="center"/>
    </xf>
    <xf numFmtId="2" fontId="1" fillId="29" borderId="85" xfId="0" applyNumberFormat="1" applyFont="1" applyFill="1" applyBorder="1" applyAlignment="1" applyProtection="1">
      <alignment horizontal="center" vertical="center"/>
    </xf>
    <xf numFmtId="0" fontId="31" fillId="0" borderId="0" xfId="0" applyFont="1" applyAlignment="1" applyProtection="1">
      <alignment horizontal="center" vertical="top" textRotation="90" wrapText="1"/>
    </xf>
    <xf numFmtId="169" fontId="31" fillId="0" borderId="0" xfId="0" applyNumberFormat="1" applyFont="1" applyBorder="1" applyAlignment="1" applyProtection="1">
      <alignment horizontal="center" textRotation="90" wrapText="1"/>
    </xf>
    <xf numFmtId="49" fontId="1" fillId="8" borderId="59" xfId="0" applyNumberFormat="1" applyFont="1" applyFill="1" applyBorder="1" applyAlignment="1" applyProtection="1">
      <alignment horizontal="right" vertical="center"/>
    </xf>
    <xf numFmtId="49" fontId="1" fillId="8" borderId="34" xfId="0" applyNumberFormat="1" applyFont="1" applyFill="1" applyBorder="1" applyAlignment="1" applyProtection="1">
      <alignment horizontal="right" vertical="center"/>
    </xf>
    <xf numFmtId="49" fontId="1" fillId="8" borderId="46" xfId="0" applyNumberFormat="1" applyFont="1" applyFill="1" applyBorder="1" applyAlignment="1" applyProtection="1">
      <alignment horizontal="right" vertical="center"/>
    </xf>
    <xf numFmtId="170" fontId="1" fillId="30" borderId="80" xfId="0" applyNumberFormat="1" applyFont="1" applyFill="1" applyBorder="1" applyAlignment="1" applyProtection="1">
      <alignment horizontal="right" vertical="center"/>
    </xf>
    <xf numFmtId="170" fontId="1" fillId="30" borderId="11" xfId="0" applyNumberFormat="1" applyFont="1" applyFill="1" applyBorder="1" applyAlignment="1" applyProtection="1">
      <alignment horizontal="right" vertical="center"/>
    </xf>
    <xf numFmtId="49" fontId="28" fillId="8" borderId="80" xfId="0" applyNumberFormat="1" applyFont="1" applyFill="1" applyBorder="1" applyAlignment="1" applyProtection="1">
      <alignment horizontal="center" vertical="center"/>
    </xf>
    <xf numFmtId="0" fontId="19" fillId="0" borderId="11" xfId="0" applyFont="1" applyBorder="1" applyProtection="1"/>
    <xf numFmtId="0" fontId="19" fillId="0" borderId="12" xfId="0" applyFont="1" applyBorder="1" applyProtection="1"/>
    <xf numFmtId="0" fontId="19" fillId="0" borderId="14" xfId="0" applyFont="1" applyBorder="1" applyProtection="1"/>
    <xf numFmtId="0" fontId="19" fillId="0" borderId="0" xfId="0" applyFont="1" applyBorder="1" applyProtection="1"/>
    <xf numFmtId="0" fontId="19" fillId="0" borderId="13" xfId="0" applyFont="1" applyBorder="1" applyProtection="1"/>
    <xf numFmtId="49" fontId="26" fillId="8" borderId="61" xfId="0" applyNumberFormat="1" applyFont="1" applyFill="1" applyBorder="1" applyAlignment="1" applyProtection="1">
      <alignment horizontal="center" vertical="center"/>
    </xf>
    <xf numFmtId="0" fontId="20" fillId="0" borderId="83" xfId="0" applyFont="1" applyBorder="1" applyProtection="1"/>
    <xf numFmtId="0" fontId="0" fillId="0" borderId="14" xfId="0" applyBorder="1" applyAlignment="1">
      <alignment horizontal="center"/>
    </xf>
    <xf numFmtId="0" fontId="0" fillId="0" borderId="0" xfId="0" applyBorder="1" applyAlignment="1">
      <alignment horizontal="center"/>
    </xf>
    <xf numFmtId="0" fontId="19" fillId="0" borderId="98" xfId="0" applyFont="1" applyBorder="1" applyAlignment="1">
      <alignment horizontal="center" vertical="center" wrapText="1"/>
    </xf>
    <xf numFmtId="0" fontId="19" fillId="0" borderId="99"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74"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94" xfId="0" applyFont="1" applyBorder="1" applyAlignment="1">
      <alignment horizontal="center" vertical="center" wrapText="1"/>
    </xf>
    <xf numFmtId="171" fontId="0" fillId="0" borderId="0" xfId="0" applyNumberFormat="1" applyAlignment="1">
      <alignment horizontal="center"/>
    </xf>
    <xf numFmtId="170" fontId="18" fillId="20" borderId="59" xfId="0" applyNumberFormat="1" applyFont="1" applyFill="1" applyBorder="1" applyAlignment="1" applyProtection="1">
      <alignment horizontal="center" vertical="center" wrapText="1"/>
    </xf>
    <xf numFmtId="170" fontId="18" fillId="20" borderId="46" xfId="0" applyNumberFormat="1" applyFont="1" applyFill="1" applyBorder="1" applyAlignment="1" applyProtection="1">
      <alignment horizontal="center" vertical="center" wrapText="1"/>
    </xf>
    <xf numFmtId="1" fontId="18" fillId="8" borderId="59" xfId="0" applyNumberFormat="1" applyFont="1" applyFill="1" applyBorder="1" applyAlignment="1" applyProtection="1">
      <alignment horizontal="center" vertical="center"/>
    </xf>
    <xf numFmtId="1" fontId="18" fillId="8" borderId="46" xfId="0" applyNumberFormat="1" applyFont="1" applyFill="1" applyBorder="1" applyAlignment="1" applyProtection="1">
      <alignment horizontal="center" vertical="center"/>
    </xf>
    <xf numFmtId="0" fontId="18" fillId="20" borderId="59" xfId="0" applyNumberFormat="1" applyFont="1" applyFill="1" applyBorder="1" applyAlignment="1" applyProtection="1">
      <alignment horizontal="center" vertical="center" wrapText="1"/>
    </xf>
    <xf numFmtId="0" fontId="18" fillId="20" borderId="46" xfId="0" applyNumberFormat="1" applyFont="1" applyFill="1" applyBorder="1" applyAlignment="1" applyProtection="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27">
    <dxf>
      <font>
        <b val="0"/>
        <i val="0"/>
        <strike val="0"/>
        <condense val="0"/>
        <extend val="0"/>
        <outline val="0"/>
        <shadow val="0"/>
        <u val="none"/>
        <vertAlign val="baseline"/>
        <sz val="10"/>
        <color indexed="8"/>
        <name val="Arial Rounded MT Bold"/>
        <scheme val="none"/>
      </font>
      <numFmt numFmtId="2" formatCode="0.00"/>
      <fill>
        <patternFill patternType="solid">
          <fgColor indexed="9"/>
          <bgColor indexed="27"/>
        </patternFill>
      </fill>
      <alignment horizontal="center" vertical="center" textRotation="0" wrapText="0" relativeIndent="0" justifyLastLine="0" shrinkToFit="0" readingOrder="0"/>
      <border diagonalUp="0" diagonalDown="0">
        <left style="thin">
          <color indexed="8"/>
        </left>
        <right style="medium">
          <color indexed="8"/>
        </right>
        <top style="thin">
          <color indexed="8"/>
        </top>
        <bottom style="thin">
          <color indexed="8"/>
        </bottom>
      </border>
    </dxf>
    <dxf>
      <font>
        <b val="0"/>
        <i val="0"/>
        <strike val="0"/>
        <condense val="0"/>
        <extend val="0"/>
        <outline val="0"/>
        <shadow val="0"/>
        <u val="none"/>
        <vertAlign val="baseline"/>
        <sz val="10"/>
        <color indexed="8"/>
        <name val="Arial Rounded MT Bold"/>
        <scheme val="none"/>
      </font>
      <numFmt numFmtId="23" formatCode="h:mm\ AM/PM"/>
      <fill>
        <patternFill patternType="solid">
          <fgColor indexed="9"/>
          <bgColor indexed="44"/>
        </patternFill>
      </fill>
      <alignment horizontal="center" vertical="center" textRotation="0" wrapText="0" relativeIndent="0" justifyLastLine="0" shrinkToFit="0" readingOrder="0"/>
      <border diagonalUp="0" diagonalDown="0">
        <left style="thin">
          <color indexed="8"/>
        </left>
        <right style="thin">
          <color indexed="8"/>
        </right>
        <top style="thin">
          <color indexed="8"/>
        </top>
        <bottom style="thin">
          <color indexed="8"/>
        </bottom>
      </border>
      <protection locked="0" hidden="0"/>
    </dxf>
    <dxf>
      <font>
        <b val="0"/>
        <i val="0"/>
        <strike val="0"/>
        <condense val="0"/>
        <extend val="0"/>
        <outline val="0"/>
        <shadow val="0"/>
        <u val="none"/>
        <vertAlign val="baseline"/>
        <sz val="10"/>
        <color indexed="8"/>
        <name val="Arial Rounded MT Bold"/>
        <scheme val="none"/>
      </font>
      <numFmt numFmtId="172" formatCode="[$-409]h:mm\ AM/PM;@"/>
      <fill>
        <patternFill patternType="solid">
          <fgColor indexed="9"/>
          <bgColor indexed="44"/>
        </patternFill>
      </fill>
      <alignment horizontal="center" vertical="center" textRotation="0" wrapText="0" relativeIndent="0" justifyLastLine="0" shrinkToFit="0" readingOrder="0"/>
      <border diagonalUp="0" diagonalDown="0">
        <left style="medium">
          <color indexed="8"/>
        </left>
        <right style="thin">
          <color indexed="8"/>
        </right>
        <top style="thin">
          <color indexed="8"/>
        </top>
        <bottom style="thin">
          <color indexed="8"/>
        </bottom>
      </border>
      <protection locked="0" hidden="0"/>
    </dxf>
    <dxf>
      <font>
        <b val="0"/>
        <i val="0"/>
        <strike val="0"/>
        <condense val="0"/>
        <extend val="0"/>
        <outline val="0"/>
        <shadow val="0"/>
        <u val="none"/>
        <vertAlign val="baseline"/>
        <sz val="10"/>
        <color indexed="8"/>
        <name val="Arial Rounded MT Bold"/>
        <scheme val="none"/>
      </font>
      <numFmt numFmtId="2" formatCode="0.00"/>
      <fill>
        <patternFill patternType="solid">
          <fgColor indexed="9"/>
          <bgColor indexed="27"/>
        </patternFill>
      </fill>
      <alignment horizontal="center" vertical="center" textRotation="0" wrapText="0" relativeIndent="0" justifyLastLine="0" shrinkToFit="0" readingOrder="0"/>
      <border diagonalUp="0" diagonalDown="0">
        <left style="thin">
          <color indexed="8"/>
        </left>
        <right/>
        <top style="thin">
          <color indexed="8"/>
        </top>
        <bottom style="thin">
          <color indexed="8"/>
        </bottom>
      </border>
    </dxf>
    <dxf>
      <font>
        <b val="0"/>
        <i val="0"/>
        <strike val="0"/>
        <condense val="0"/>
        <extend val="0"/>
        <outline val="0"/>
        <shadow val="0"/>
        <u val="none"/>
        <vertAlign val="baseline"/>
        <sz val="10"/>
        <color indexed="8"/>
        <name val="Arial Rounded MT Bold"/>
        <scheme val="none"/>
      </font>
      <numFmt numFmtId="23" formatCode="h:mm\ AM/PM"/>
      <fill>
        <patternFill patternType="solid">
          <fgColor indexed="9"/>
          <bgColor indexed="44"/>
        </patternFill>
      </fill>
      <alignment horizontal="center" vertical="center" textRotation="0" wrapText="0" relativeIndent="0" justifyLastLine="0" shrinkToFit="0" readingOrder="0"/>
      <border diagonalUp="0" diagonalDown="0">
        <left style="thin">
          <color indexed="8"/>
        </left>
        <right style="thin">
          <color indexed="8"/>
        </right>
        <top style="thin">
          <color indexed="8"/>
        </top>
        <bottom style="thin">
          <color indexed="8"/>
        </bottom>
      </border>
      <protection locked="0" hidden="0"/>
    </dxf>
    <dxf>
      <font>
        <b val="0"/>
        <i val="0"/>
        <strike val="0"/>
        <condense val="0"/>
        <extend val="0"/>
        <outline val="0"/>
        <shadow val="0"/>
        <u val="none"/>
        <vertAlign val="baseline"/>
        <sz val="10"/>
        <color indexed="8"/>
        <name val="Arial Rounded MT Bold"/>
        <scheme val="none"/>
      </font>
      <numFmt numFmtId="172" formatCode="[$-409]h:mm\ AM/PM;@"/>
      <fill>
        <patternFill patternType="solid">
          <fgColor indexed="9"/>
          <bgColor indexed="44"/>
        </patternFill>
      </fill>
      <alignment horizontal="center" vertical="center" textRotation="0" wrapText="0" relativeIndent="0" justifyLastLine="0" shrinkToFit="0" readingOrder="0"/>
      <border diagonalUp="0" diagonalDown="0">
        <left/>
        <right style="thin">
          <color indexed="8"/>
        </right>
        <top style="thin">
          <color indexed="8"/>
        </top>
        <bottom style="thin">
          <color indexed="8"/>
        </bottom>
      </border>
      <protection locked="0" hidden="0"/>
    </dxf>
    <dxf>
      <font>
        <b val="0"/>
        <i val="0"/>
        <strike val="0"/>
        <condense val="0"/>
        <extend val="0"/>
        <outline val="0"/>
        <shadow val="0"/>
        <u val="none"/>
        <vertAlign val="baseline"/>
        <sz val="10"/>
        <color indexed="8"/>
        <name val="Arial Rounded MT Bold"/>
        <scheme val="none"/>
      </font>
      <numFmt numFmtId="2" formatCode="0.00"/>
      <fill>
        <patternFill patternType="solid">
          <fgColor indexed="9"/>
          <bgColor indexed="27"/>
        </patternFill>
      </fill>
      <alignment horizontal="center" vertical="center" textRotation="0" wrapText="0" relativeIndent="0" justifyLastLine="0" shrinkToFit="0" readingOrder="0"/>
      <border diagonalUp="0" diagonalDown="0">
        <left style="thin">
          <color indexed="8"/>
        </left>
        <right style="medium">
          <color indexed="64"/>
        </right>
        <top style="thin">
          <color indexed="8"/>
        </top>
        <bottom style="thin">
          <color indexed="8"/>
        </bottom>
      </border>
    </dxf>
    <dxf>
      <font>
        <b val="0"/>
        <i val="0"/>
        <strike val="0"/>
        <condense val="0"/>
        <extend val="0"/>
        <outline val="0"/>
        <shadow val="0"/>
        <u val="none"/>
        <vertAlign val="baseline"/>
        <sz val="10"/>
        <color indexed="8"/>
        <name val="Arial Rounded MT Bold"/>
        <scheme val="none"/>
      </font>
      <numFmt numFmtId="23" formatCode="h:mm\ AM/PM"/>
      <fill>
        <patternFill patternType="solid">
          <fgColor indexed="9"/>
          <bgColor indexed="44"/>
        </patternFill>
      </fill>
      <alignment horizontal="center" vertical="center" textRotation="0" wrapText="0" relativeIndent="0" justifyLastLine="0" shrinkToFit="0" readingOrder="0"/>
      <border diagonalUp="0" diagonalDown="0">
        <left style="thin">
          <color indexed="8"/>
        </left>
        <right style="thin">
          <color indexed="8"/>
        </right>
        <top style="thin">
          <color indexed="8"/>
        </top>
        <bottom style="thin">
          <color indexed="8"/>
        </bottom>
      </border>
      <protection locked="0" hidden="0"/>
    </dxf>
    <dxf>
      <font>
        <b val="0"/>
        <i val="0"/>
        <strike val="0"/>
        <condense val="0"/>
        <extend val="0"/>
        <outline val="0"/>
        <shadow val="0"/>
        <u val="none"/>
        <vertAlign val="baseline"/>
        <sz val="10"/>
        <color indexed="8"/>
        <name val="Arial Rounded MT Bold"/>
        <scheme val="none"/>
      </font>
      <numFmt numFmtId="172" formatCode="[$-409]h:mm\ AM/PM;@"/>
      <fill>
        <patternFill patternType="solid">
          <fgColor indexed="9"/>
          <bgColor indexed="44"/>
        </patternFill>
      </fill>
      <alignment horizontal="center" vertical="center" textRotation="0" wrapText="0" relativeIndent="0" justifyLastLine="0" shrinkToFit="0" readingOrder="0"/>
      <border diagonalUp="0" diagonalDown="0">
        <left style="medium">
          <color indexed="64"/>
        </left>
        <right style="thin">
          <color indexed="8"/>
        </right>
        <top style="thin">
          <color indexed="8"/>
        </top>
        <bottom style="thin">
          <color indexed="8"/>
        </bottom>
      </border>
      <protection locked="0" hidden="0"/>
    </dxf>
    <dxf>
      <font>
        <b val="0"/>
        <i val="0"/>
        <strike val="0"/>
        <condense val="0"/>
        <extend val="0"/>
        <outline val="0"/>
        <shadow val="0"/>
        <u val="none"/>
        <vertAlign val="baseline"/>
        <sz val="10"/>
        <color indexed="8"/>
        <name val="Arial Rounded MT Bold"/>
        <scheme val="none"/>
      </font>
      <numFmt numFmtId="2" formatCode="0.00"/>
      <fill>
        <patternFill patternType="solid">
          <fgColor indexed="9"/>
          <bgColor indexed="27"/>
        </patternFill>
      </fill>
      <alignment horizontal="center" vertical="center" textRotation="0" wrapText="0" relativeIndent="0" justifyLastLine="0" shrinkToFit="0" readingOrder="0"/>
      <border diagonalUp="0" diagonalDown="0">
        <left style="thin">
          <color indexed="8"/>
        </left>
        <right/>
        <top style="thin">
          <color indexed="8"/>
        </top>
        <bottom style="thin">
          <color indexed="8"/>
        </bottom>
      </border>
    </dxf>
    <dxf>
      <font>
        <b val="0"/>
        <i val="0"/>
        <strike val="0"/>
        <condense val="0"/>
        <extend val="0"/>
        <outline val="0"/>
        <shadow val="0"/>
        <u val="none"/>
        <vertAlign val="baseline"/>
        <sz val="10"/>
        <color indexed="8"/>
        <name val="Arial Rounded MT Bold"/>
        <scheme val="none"/>
      </font>
      <numFmt numFmtId="23" formatCode="h:mm\ AM/PM"/>
      <fill>
        <patternFill patternType="solid">
          <fgColor indexed="9"/>
          <bgColor indexed="44"/>
        </patternFill>
      </fill>
      <alignment horizontal="center" vertical="center" textRotation="0" wrapText="0" relativeIndent="0" justifyLastLine="0" shrinkToFit="0" readingOrder="0"/>
      <border diagonalUp="0" diagonalDown="0">
        <left style="thin">
          <color indexed="8"/>
        </left>
        <right style="thin">
          <color indexed="8"/>
        </right>
        <top style="thin">
          <color indexed="8"/>
        </top>
        <bottom style="thin">
          <color indexed="8"/>
        </bottom>
      </border>
      <protection locked="0" hidden="0"/>
    </dxf>
    <dxf>
      <font>
        <b val="0"/>
        <i val="0"/>
        <strike val="0"/>
        <condense val="0"/>
        <extend val="0"/>
        <outline val="0"/>
        <shadow val="0"/>
        <u val="none"/>
        <vertAlign val="baseline"/>
        <sz val="10"/>
        <color indexed="8"/>
        <name val="Arial Rounded MT Bold"/>
        <scheme val="none"/>
      </font>
      <numFmt numFmtId="172" formatCode="[$-409]h:mm\ AM/PM;@"/>
      <fill>
        <patternFill patternType="solid">
          <fgColor indexed="9"/>
          <bgColor indexed="44"/>
        </patternFill>
      </fill>
      <alignment horizontal="center" vertical="center" textRotation="0" wrapText="0" relativeIndent="0" justifyLastLine="0" shrinkToFit="0" readingOrder="0"/>
      <border diagonalUp="0" diagonalDown="0">
        <left/>
        <right style="thin">
          <color indexed="8"/>
        </right>
        <top style="thin">
          <color indexed="8"/>
        </top>
        <bottom style="thin">
          <color indexed="8"/>
        </bottom>
      </border>
      <protection locked="0" hidden="0"/>
    </dxf>
    <dxf>
      <font>
        <b val="0"/>
        <i val="0"/>
        <strike val="0"/>
        <condense val="0"/>
        <extend val="0"/>
        <outline val="0"/>
        <shadow val="0"/>
        <u val="none"/>
        <vertAlign val="baseline"/>
        <sz val="10"/>
        <color indexed="8"/>
        <name val="Arial Rounded MT Bold"/>
        <scheme val="none"/>
      </font>
      <numFmt numFmtId="2" formatCode="0.00"/>
      <fill>
        <patternFill patternType="solid">
          <fgColor indexed="9"/>
          <bgColor indexed="27"/>
        </patternFill>
      </fill>
      <alignment horizontal="center" vertical="center" textRotation="0" wrapText="0" relativeIndent="0" justifyLastLine="0" shrinkToFit="0" readingOrder="0"/>
      <border diagonalUp="0" diagonalDown="0">
        <left style="thin">
          <color indexed="8"/>
        </left>
        <right style="medium">
          <color indexed="8"/>
        </right>
        <top style="thin">
          <color indexed="8"/>
        </top>
        <bottom style="thin">
          <color indexed="8"/>
        </bottom>
      </border>
    </dxf>
    <dxf>
      <font>
        <b val="0"/>
        <i val="0"/>
        <strike val="0"/>
        <condense val="0"/>
        <extend val="0"/>
        <outline val="0"/>
        <shadow val="0"/>
        <u val="none"/>
        <vertAlign val="baseline"/>
        <sz val="10"/>
        <color indexed="8"/>
        <name val="Arial Rounded MT Bold"/>
        <scheme val="none"/>
      </font>
      <numFmt numFmtId="23" formatCode="h:mm\ AM/PM"/>
      <fill>
        <patternFill patternType="solid">
          <fgColor indexed="9"/>
          <bgColor indexed="44"/>
        </patternFill>
      </fill>
      <alignment horizontal="center" vertical="center" textRotation="0" wrapText="0" relativeIndent="0" justifyLastLine="0" shrinkToFit="0" readingOrder="0"/>
      <border diagonalUp="0" diagonalDown="0">
        <left style="thin">
          <color indexed="8"/>
        </left>
        <right style="thin">
          <color indexed="8"/>
        </right>
        <top style="thin">
          <color indexed="8"/>
        </top>
        <bottom style="thin">
          <color indexed="8"/>
        </bottom>
      </border>
      <protection locked="0" hidden="0"/>
    </dxf>
    <dxf>
      <font>
        <b val="0"/>
        <i val="0"/>
        <strike val="0"/>
        <condense val="0"/>
        <extend val="0"/>
        <outline val="0"/>
        <shadow val="0"/>
        <u val="none"/>
        <vertAlign val="baseline"/>
        <sz val="10"/>
        <color indexed="8"/>
        <name val="Arial Rounded MT Bold"/>
        <scheme val="none"/>
      </font>
      <numFmt numFmtId="172" formatCode="[$-409]h:mm\ AM/PM;@"/>
      <fill>
        <patternFill patternType="solid">
          <fgColor indexed="9"/>
          <bgColor indexed="44"/>
        </patternFill>
      </fill>
      <alignment horizontal="center" vertical="center" textRotation="0" wrapText="0" relativeIndent="0" justifyLastLine="0" shrinkToFit="0" readingOrder="0"/>
      <border diagonalUp="0" diagonalDown="0">
        <left style="medium">
          <color indexed="8"/>
        </left>
        <right style="thin">
          <color indexed="8"/>
        </right>
        <top style="thin">
          <color indexed="8"/>
        </top>
        <bottom style="thin">
          <color indexed="8"/>
        </bottom>
      </border>
      <protection locked="0" hidden="0"/>
    </dxf>
    <dxf>
      <font>
        <b val="0"/>
        <i val="0"/>
        <strike val="0"/>
        <condense val="0"/>
        <extend val="0"/>
        <outline val="0"/>
        <shadow val="0"/>
        <u val="none"/>
        <vertAlign val="baseline"/>
        <sz val="10"/>
        <color indexed="8"/>
        <name val="Arial Rounded MT Bold"/>
        <scheme val="none"/>
      </font>
      <numFmt numFmtId="2" formatCode="0.00"/>
      <fill>
        <patternFill patternType="solid">
          <fgColor indexed="9"/>
          <bgColor indexed="27"/>
        </patternFill>
      </fill>
      <alignment horizontal="center" vertical="center" textRotation="0" wrapText="0" relativeIndent="0" justifyLastLine="0" shrinkToFit="0" readingOrder="0"/>
      <border diagonalUp="0" diagonalDown="0">
        <left style="thin">
          <color indexed="8"/>
        </left>
        <right style="medium">
          <color indexed="8"/>
        </right>
        <top style="thin">
          <color indexed="8"/>
        </top>
        <bottom style="thin">
          <color indexed="8"/>
        </bottom>
      </border>
    </dxf>
    <dxf>
      <font>
        <b val="0"/>
        <i val="0"/>
        <strike val="0"/>
        <condense val="0"/>
        <extend val="0"/>
        <outline val="0"/>
        <shadow val="0"/>
        <u val="none"/>
        <vertAlign val="baseline"/>
        <sz val="10"/>
        <color indexed="8"/>
        <name val="Arial Rounded MT Bold"/>
        <scheme val="none"/>
      </font>
      <numFmt numFmtId="23" formatCode="h:mm\ AM/PM"/>
      <fill>
        <patternFill patternType="solid">
          <fgColor indexed="9"/>
          <bgColor indexed="44"/>
        </patternFill>
      </fill>
      <alignment horizontal="center" vertical="center" textRotation="0" wrapText="0" relativeIndent="0" justifyLastLine="0" shrinkToFit="0" readingOrder="0"/>
      <border diagonalUp="0" diagonalDown="0">
        <left style="thin">
          <color indexed="8"/>
        </left>
        <right style="thin">
          <color indexed="8"/>
        </right>
        <top style="thin">
          <color indexed="8"/>
        </top>
        <bottom style="thin">
          <color indexed="8"/>
        </bottom>
      </border>
      <protection locked="0" hidden="0"/>
    </dxf>
    <dxf>
      <font>
        <b val="0"/>
        <i val="0"/>
        <strike val="0"/>
        <condense val="0"/>
        <extend val="0"/>
        <outline val="0"/>
        <shadow val="0"/>
        <u val="none"/>
        <vertAlign val="baseline"/>
        <sz val="10"/>
        <color indexed="8"/>
        <name val="Arial Rounded MT Bold"/>
        <scheme val="none"/>
      </font>
      <numFmt numFmtId="172" formatCode="[$-409]h:mm\ AM/PM;@"/>
      <fill>
        <patternFill patternType="solid">
          <fgColor indexed="9"/>
          <bgColor indexed="44"/>
        </patternFill>
      </fill>
      <alignment horizontal="center" vertical="center" textRotation="0" wrapText="0" relativeIndent="0" justifyLastLine="0" shrinkToFit="0" readingOrder="0"/>
      <border diagonalUp="0" diagonalDown="0">
        <left style="medium">
          <color indexed="8"/>
        </left>
        <right style="thin">
          <color indexed="8"/>
        </right>
        <top style="thin">
          <color indexed="8"/>
        </top>
        <bottom style="thin">
          <color indexed="8"/>
        </bottom>
      </border>
      <protection locked="0" hidden="0"/>
    </dxf>
    <dxf>
      <font>
        <b val="0"/>
        <i val="0"/>
        <strike val="0"/>
        <condense val="0"/>
        <extend val="0"/>
        <outline val="0"/>
        <shadow val="0"/>
        <u val="none"/>
        <vertAlign val="baseline"/>
        <sz val="10"/>
        <color indexed="8"/>
        <name val="Arial Rounded MT Bold"/>
        <scheme val="none"/>
      </font>
      <numFmt numFmtId="2" formatCode="0.00"/>
      <fill>
        <patternFill patternType="solid">
          <fgColor indexed="9"/>
          <bgColor indexed="27"/>
        </patternFill>
      </fill>
      <alignment horizontal="center" vertical="center" textRotation="0" wrapText="0" relativeIndent="0" justifyLastLine="0" shrinkToFit="0" readingOrder="0"/>
      <border diagonalUp="0" diagonalDown="0">
        <left style="thin">
          <color indexed="8"/>
        </left>
        <right style="medium">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Arial Rounded MT Bold"/>
        <scheme val="none"/>
      </font>
      <numFmt numFmtId="23" formatCode="h:mm\ AM/PM"/>
      <fill>
        <patternFill patternType="solid">
          <fgColor indexed="9"/>
          <bgColor indexed="44"/>
        </patternFill>
      </fill>
      <alignment horizontal="center" vertical="center" textRotation="0" wrapText="0" relativeIndent="0" justifyLastLine="0" shrinkToFit="0" readingOrder="0"/>
      <border diagonalUp="0" diagonalDown="0">
        <left style="thin">
          <color indexed="8"/>
        </left>
        <right style="thin">
          <color indexed="8"/>
        </right>
        <top style="thin">
          <color indexed="8"/>
        </top>
        <bottom style="thin">
          <color indexed="8"/>
        </bottom>
      </border>
      <protection locked="0" hidden="0"/>
    </dxf>
    <dxf>
      <font>
        <b val="0"/>
        <i val="0"/>
        <strike val="0"/>
        <condense val="0"/>
        <extend val="0"/>
        <outline val="0"/>
        <shadow val="0"/>
        <u val="none"/>
        <vertAlign val="baseline"/>
        <sz val="10"/>
        <color indexed="8"/>
        <name val="Arial Rounded MT Bold"/>
        <scheme val="none"/>
      </font>
      <numFmt numFmtId="172" formatCode="[$-409]h:mm\ AM/PM;@"/>
      <fill>
        <patternFill patternType="solid">
          <fgColor indexed="9"/>
          <bgColor indexed="44"/>
        </patternFill>
      </fill>
      <alignment horizontal="center" vertical="center" textRotation="0" wrapText="0" relativeIndent="0" justifyLastLine="0" shrinkToFit="0" readingOrder="0"/>
      <border diagonalUp="0" diagonalDown="0">
        <left/>
        <right style="thin">
          <color indexed="8"/>
        </right>
        <top style="thin">
          <color indexed="8"/>
        </top>
        <bottom style="thin">
          <color indexed="8"/>
        </bottom>
      </border>
      <protection locked="0" hidden="0"/>
    </dxf>
    <dxf>
      <font>
        <b val="0"/>
        <i val="0"/>
        <strike val="0"/>
        <condense val="0"/>
        <extend val="0"/>
        <outline val="0"/>
        <shadow val="0"/>
        <u val="none"/>
        <vertAlign val="baseline"/>
        <sz val="10"/>
        <color auto="1"/>
        <name val="Arial Rounded MT Bold"/>
        <scheme val="none"/>
      </font>
      <fill>
        <patternFill patternType="solid">
          <fgColor indexed="9"/>
          <bgColor indexed="44"/>
        </patternFill>
      </fill>
      <alignment horizontal="center" vertical="center" textRotation="0" wrapText="0" relativeIndent="0" justifyLastLine="0" shrinkToFit="0" readingOrder="0"/>
      <border diagonalUp="0" diagonalDown="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Rounded MT Bold"/>
        <scheme val="none"/>
      </font>
      <numFmt numFmtId="30" formatCode="@"/>
      <fill>
        <patternFill patternType="solid">
          <fgColor indexed="9"/>
          <bgColor indexed="44"/>
        </patternFill>
      </fill>
      <alignment horizontal="center" vertical="center" textRotation="0" wrapText="0" relative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0"/>
        <color indexed="8"/>
        <name val="Arial Rounded MT Bold"/>
        <scheme val="none"/>
      </font>
      <numFmt numFmtId="164" formatCode="h:mm;@"/>
      <fill>
        <patternFill patternType="solid">
          <fgColor indexed="9"/>
          <bgColor indexed="44"/>
        </patternFill>
      </fill>
      <alignment horizontal="center" vertical="center" textRotation="0" wrapText="0" relativeIndent="0"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Arial Rounded MT Bold"/>
        <scheme val="none"/>
      </font>
      <numFmt numFmtId="164" formatCode="h:mm;@"/>
      <fill>
        <patternFill patternType="solid">
          <fgColor indexed="9"/>
          <bgColor indexed="44"/>
        </patternFill>
      </fill>
      <alignment horizontal="center" vertical="center" textRotation="0" wrapText="0" relativeIndent="0" justifyLastLine="0" shrinkToFit="0" readingOrder="0"/>
      <border diagonalUp="0" diagonalDown="0">
        <left style="thin">
          <color indexed="64"/>
        </left>
        <right style="medium">
          <color indexed="64"/>
        </right>
        <top style="thin">
          <color indexed="64"/>
        </top>
        <bottom style="thin">
          <color indexed="64"/>
        </bottom>
      </border>
      <protection locked="0" hidden="0"/>
    </dxf>
    <dxf>
      <border outline="0">
        <left style="medium">
          <color indexed="64"/>
        </left>
      </border>
    </dxf>
    <dxf>
      <protection locked="1" hidden="1"/>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49</xdr:row>
      <xdr:rowOff>47625</xdr:rowOff>
    </xdr:from>
    <xdr:to>
      <xdr:col>28</xdr:col>
      <xdr:colOff>285750</xdr:colOff>
      <xdr:row>50</xdr:row>
      <xdr:rowOff>0</xdr:rowOff>
    </xdr:to>
    <xdr:pic>
      <xdr:nvPicPr>
        <xdr:cNvPr id="9731" name="Picture 208" descr="binderhole"/>
        <xdr:cNvPicPr>
          <a:picLocks noChangeAspect="1" noChangeArrowheads="1"/>
        </xdr:cNvPicPr>
      </xdr:nvPicPr>
      <xdr:blipFill>
        <a:blip xmlns:r="http://schemas.openxmlformats.org/officeDocument/2006/relationships" r:embed="rId1"/>
        <a:srcRect/>
        <a:stretch>
          <a:fillRect/>
        </a:stretch>
      </xdr:blipFill>
      <xdr:spPr bwMode="auto">
        <a:xfrm>
          <a:off x="247650" y="13544550"/>
          <a:ext cx="17916525" cy="466725"/>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39936.749365856478" createdVersion="3" refreshedVersion="3" recordCount="33">
  <cacheSource type="worksheet">
    <worksheetSource name="Table2"/>
  </cacheSource>
  <cacheFields count="25">
    <cacheField name="Job Number" numFmtId="164">
      <sharedItems containsBlank="1" count="7">
        <s v="Sample Job 3"/>
        <s v="Sample Job 5"/>
        <s v="Sample Job 2"/>
        <s v="IM000000"/>
        <s v="Sample Job 1"/>
        <s v="Sample Job 48"/>
        <m/>
      </sharedItems>
    </cacheField>
    <cacheField name="Program  &amp; Task Description" numFmtId="164">
      <sharedItems/>
    </cacheField>
    <cacheField name="Task" numFmtId="49">
      <sharedItems containsMixedTypes="1" containsNumber="1" containsInteger="1" minValue="10" maxValue="60"/>
    </cacheField>
    <cacheField name="WIP?" numFmtId="0">
      <sharedItems/>
    </cacheField>
    <cacheField name="MonStart" numFmtId="172">
      <sharedItems containsNonDate="0" containsDate="1" containsString="0" containsBlank="1" minDate="1899-12-30T00:45:00" maxDate="1899-12-30T16:45:00"/>
    </cacheField>
    <cacheField name="MonStop" numFmtId="18">
      <sharedItems containsNonDate="0" containsDate="1" containsString="0" containsBlank="1" minDate="1899-12-30T11:00:00" maxDate="1899-12-30T20:00:00"/>
    </cacheField>
    <cacheField name="Monday" numFmtId="2">
      <sharedItems containsSemiMixedTypes="0" containsString="0" containsNumber="1" minValue="0" maxValue="19.250000000000018"/>
    </cacheField>
    <cacheField name="TueSart" numFmtId="172">
      <sharedItems containsNonDate="0" containsDate="1" containsString="0" containsBlank="1" minDate="1899-12-30T01:00:00" maxDate="1899-12-30T12:00:00"/>
    </cacheField>
    <cacheField name="TueStop" numFmtId="18">
      <sharedItems containsNonDate="0" containsDate="1" containsString="0" containsBlank="1" minDate="1899-12-30T01:45:00" maxDate="1899-12-30T12:30:00"/>
    </cacheField>
    <cacheField name="Tuesday" numFmtId="2">
      <sharedItems containsSemiMixedTypes="0" containsString="0" containsNumber="1" minValue="0" maxValue="0.75"/>
    </cacheField>
    <cacheField name="WedStart" numFmtId="172">
      <sharedItems containsNonDate="0" containsDate="1" containsString="0" containsBlank="1" minDate="1899-12-30T00:15:00" maxDate="1899-12-30T12:30:00"/>
    </cacheField>
    <cacheField name="WedStop" numFmtId="18">
      <sharedItems containsNonDate="0" containsDate="1" containsString="0" containsBlank="1" minDate="1899-12-30T01:00:00" maxDate="1899-12-30T19:30:00"/>
    </cacheField>
    <cacheField name="Wednesday" numFmtId="2">
      <sharedItems containsSemiMixedTypes="0" containsString="0" containsNumber="1" minValue="0" maxValue="6.9999999999999831"/>
    </cacheField>
    <cacheField name="ThuStart" numFmtId="172">
      <sharedItems containsNonDate="0" containsDate="1" containsString="0" containsBlank="1" minDate="1899-12-30T01:15:00" maxDate="1899-12-30T12:00:00"/>
    </cacheField>
    <cacheField name="ThuStop" numFmtId="18">
      <sharedItems containsNonDate="0" containsDate="1" containsString="0" containsBlank="1" minDate="1899-12-30T03:45:00" maxDate="1899-12-30T12:30:00"/>
    </cacheField>
    <cacheField name="Thursday" numFmtId="2">
      <sharedItems containsSemiMixedTypes="0" containsString="0" containsNumber="1" minValue="0" maxValue="2.4999999999999982"/>
    </cacheField>
    <cacheField name="FriStart" numFmtId="172">
      <sharedItems containsNonDate="0" containsDate="1" containsString="0" containsBlank="1" minDate="1899-12-30T00:45:00" maxDate="1899-12-30T16:00:00"/>
    </cacheField>
    <cacheField name="FriStop" numFmtId="18">
      <sharedItems containsNonDate="0" containsDate="1" containsString="0" containsBlank="1" minDate="1899-12-30T03:30:00" maxDate="1899-12-30T17:45:00"/>
    </cacheField>
    <cacheField name="Friday" numFmtId="2">
      <sharedItems containsSemiMixedTypes="0" containsString="0" containsNumber="1" minValue="0" maxValue="2.750000000000016"/>
    </cacheField>
    <cacheField name="SatStart" numFmtId="172">
      <sharedItems containsNonDate="0" containsDate="1" containsString="0" containsBlank="1" minDate="1899-12-30T05:15:00" maxDate="1899-12-30T12:00:00"/>
    </cacheField>
    <cacheField name="SatStop" numFmtId="18">
      <sharedItems containsNonDate="0" containsDate="1" containsString="0" containsBlank="1" minDate="1899-12-30T06:30:00" maxDate="1899-12-30T12:30:00"/>
    </cacheField>
    <cacheField name="Saturday" numFmtId="2">
      <sharedItems containsSemiMixedTypes="0" containsString="0" containsNumber="1" minValue="0" maxValue="4.2499999999999929"/>
    </cacheField>
    <cacheField name="SunStart" numFmtId="172">
      <sharedItems containsNonDate="0" containsDate="1" containsString="0" containsBlank="1" minDate="1899-12-30T00:30:00" maxDate="1899-12-30T16:15:00"/>
    </cacheField>
    <cacheField name="SunStop" numFmtId="18">
      <sharedItems containsNonDate="0" containsDate="1" containsString="0" containsBlank="1" minDate="1899-12-30T09:45:00" maxDate="1899-12-30T19:45:00"/>
    </cacheField>
    <cacheField name="Sunday" numFmtId="2">
      <sharedItems containsSemiMixedTypes="0" containsString="0" containsNumber="1" minValue="0" maxValue="9.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
  <r>
    <x v="0"/>
    <s v="Sample Job Description 3"/>
    <n v="60"/>
    <s v="Yes"/>
    <d v="1899-12-30T11:30:00"/>
    <d v="1899-12-30T12:30:00"/>
    <n v="1.0000000000000084"/>
    <d v="1899-12-30T01:00:00"/>
    <d v="1899-12-30T01:45:00"/>
    <n v="0.75"/>
    <d v="1899-12-30T00:15:00"/>
    <d v="1899-12-30T01:00:00"/>
    <n v="0.75000000000000089"/>
    <d v="1899-12-30T01:15:00"/>
    <d v="1899-12-30T03:45:00"/>
    <n v="2.4999999999999982"/>
    <m/>
    <m/>
    <n v="0"/>
    <d v="1899-12-30T05:15:00"/>
    <d v="1899-12-30T06:30:00"/>
    <n v="1.2500000000000155"/>
    <d v="1899-12-30T00:30:00"/>
    <d v="1899-12-30T09:45:00"/>
    <n v="9.25"/>
  </r>
  <r>
    <x v="1"/>
    <s v="Sample Job Description 5"/>
    <n v="10"/>
    <s v="Yes"/>
    <d v="1899-12-30T12:30:00"/>
    <d v="1899-12-30T16:30:00"/>
    <n v="3.9999999999999831"/>
    <m/>
    <m/>
    <n v="0"/>
    <d v="1899-12-30T01:15:00"/>
    <d v="1899-12-30T02:00:00"/>
    <n v="0.75"/>
    <d v="1899-12-30T06:15:00"/>
    <d v="1899-12-30T07:00:00"/>
    <n v="0.75"/>
    <m/>
    <m/>
    <n v="0"/>
    <d v="1899-12-30T06:30:00"/>
    <d v="1899-12-30T10:45:00"/>
    <n v="4.2499999999999929"/>
    <d v="1899-12-30T12:15:00"/>
    <d v="1899-12-30T13:30:00"/>
    <n v="1.2499999999999929"/>
  </r>
  <r>
    <x v="2"/>
    <s v="Sample Job Description 2"/>
    <n v="20"/>
    <s v="Yes"/>
    <d v="1899-12-30T07:30:00"/>
    <d v="1899-12-30T11:00:00"/>
    <n v="3.5000000000000155"/>
    <m/>
    <m/>
    <n v="0"/>
    <d v="1899-12-30T02:00:00"/>
    <d v="1899-12-30T04:00:00"/>
    <n v="2.0000000000000062"/>
    <m/>
    <m/>
    <n v="0"/>
    <m/>
    <m/>
    <n v="0"/>
    <m/>
    <m/>
    <n v="0"/>
    <m/>
    <m/>
    <n v="0"/>
  </r>
  <r>
    <x v="0"/>
    <s v="Sample Job Description 3"/>
    <n v="60"/>
    <s v="Yes"/>
    <d v="1899-12-30T10:45:00"/>
    <d v="1899-12-30T14:00:00"/>
    <n v="3.2500000000000084"/>
    <m/>
    <m/>
    <n v="0"/>
    <d v="1899-12-30T04:00:00"/>
    <d v="1899-12-30T06:00:00"/>
    <n v="1.9999999999999922"/>
    <m/>
    <m/>
    <n v="0"/>
    <m/>
    <m/>
    <n v="0"/>
    <m/>
    <m/>
    <n v="0"/>
    <m/>
    <m/>
    <n v="0"/>
  </r>
  <r>
    <x v="1"/>
    <s v="Sample Job Description 5"/>
    <n v="10"/>
    <s v="Yes"/>
    <d v="1899-12-30T13:30:00"/>
    <d v="1899-12-30T16:00:00"/>
    <n v="2.5000000000000071"/>
    <m/>
    <m/>
    <n v="0"/>
    <d v="1899-12-30T06:00:00"/>
    <d v="1899-12-30T10:00:00"/>
    <n v="4.0000000000000089"/>
    <m/>
    <m/>
    <n v="0"/>
    <d v="1899-12-30T00:45:00"/>
    <d v="1899-12-30T03:30:00"/>
    <n v="2.750000000000016"/>
    <m/>
    <m/>
    <n v="0"/>
    <m/>
    <m/>
    <n v="0"/>
  </r>
  <r>
    <x v="2"/>
    <s v="Sample Job Description 2"/>
    <n v="20"/>
    <s v="Yes"/>
    <d v="1899-12-30T15:15:00"/>
    <d v="1899-12-30T17:30:00"/>
    <n v="2.25"/>
    <m/>
    <m/>
    <n v="0"/>
    <d v="1899-12-30T10:00:00"/>
    <d v="1899-12-30T12:00:00"/>
    <n v="1.9999999999999916"/>
    <m/>
    <m/>
    <n v="0"/>
    <d v="1899-12-30T16:00:00"/>
    <d v="1899-12-30T17:45:00"/>
    <n v="1.7500000000000098"/>
    <m/>
    <m/>
    <n v="0"/>
    <m/>
    <m/>
    <n v="0"/>
  </r>
  <r>
    <x v="0"/>
    <s v="Sample Job Description 3"/>
    <n v="60"/>
    <s v="Yes"/>
    <d v="1899-12-30T16:45:00"/>
    <d v="1899-12-30T19:00:00"/>
    <n v="2.25"/>
    <m/>
    <m/>
    <n v="0"/>
    <d v="1899-12-30T12:30:00"/>
    <d v="1899-12-30T19:30:00"/>
    <n v="6.9999999999999831"/>
    <m/>
    <m/>
    <n v="0"/>
    <m/>
    <m/>
    <n v="0"/>
    <m/>
    <m/>
    <n v="0"/>
    <m/>
    <m/>
    <n v="0"/>
  </r>
  <r>
    <x v="3"/>
    <s v="Daily Meal"/>
    <n v="10"/>
    <s v="N/A"/>
    <d v="1899-12-30T12:00:00"/>
    <d v="1899-12-30T13:00:00"/>
    <n v="1.0000000000000071"/>
    <d v="1899-12-30T12:00:00"/>
    <d v="1899-12-30T12:30:00"/>
    <n v="0.50000000000001688"/>
    <d v="1899-12-30T12:00:00"/>
    <d v="1899-12-30T12:30:00"/>
    <n v="0.50000000000001688"/>
    <d v="1899-12-30T12:00:00"/>
    <d v="1899-12-30T12:30:00"/>
    <n v="0.50000000000001688"/>
    <d v="1899-12-30T12:00:00"/>
    <d v="1899-12-30T12:30:00"/>
    <n v="0.50000000000001688"/>
    <d v="1899-12-30T12:00:00"/>
    <d v="1899-12-30T12:30:00"/>
    <n v="0.50000000000001688"/>
    <d v="1899-12-30T12:00:00"/>
    <d v="1899-12-30T12:30:00"/>
    <n v="0.50000000000001688"/>
  </r>
  <r>
    <x v="4"/>
    <s v="Sample Job Description 1"/>
    <n v="10"/>
    <s v="Yes"/>
    <m/>
    <m/>
    <n v="0"/>
    <m/>
    <m/>
    <n v="0"/>
    <m/>
    <m/>
    <n v="0"/>
    <m/>
    <m/>
    <n v="0"/>
    <m/>
    <m/>
    <n v="0"/>
    <m/>
    <m/>
    <n v="0"/>
    <d v="1899-12-30T13:00:00"/>
    <d v="1899-12-30T15:45:00"/>
    <n v="2.7499999999999929"/>
  </r>
  <r>
    <x v="5"/>
    <s v="Sample Job Description 48"/>
    <n v="55"/>
    <s v="Yes"/>
    <d v="1899-12-30T00:45:00"/>
    <d v="1899-12-30T20:00:00"/>
    <n v="19.250000000000018"/>
    <m/>
    <m/>
    <n v="0"/>
    <m/>
    <m/>
    <n v="0"/>
    <m/>
    <m/>
    <n v="0"/>
    <m/>
    <m/>
    <n v="0"/>
    <m/>
    <m/>
    <n v="0"/>
    <d v="1899-12-30T16:15:00"/>
    <d v="1899-12-30T19:45:00"/>
    <n v="3.4999999999999902"/>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r>
    <x v="6"/>
    <e v="#N/A"/>
    <e v="#N/A"/>
    <e v="#N/A"/>
    <m/>
    <m/>
    <n v="0"/>
    <m/>
    <m/>
    <n v="0"/>
    <m/>
    <m/>
    <n v="0"/>
    <m/>
    <m/>
    <n v="0"/>
    <m/>
    <m/>
    <n v="0"/>
    <m/>
    <m/>
    <n v="0"/>
    <m/>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Data" updatedVersion="3" minRefreshableVersion="3" showMemberPropertyTips="0" useAutoFormatting="1" itemPrintTitles="1" createdVersion="3" indent="0" compact="0" compactData="0" gridDropZones="1">
  <location ref="A2:H10" firstHeaderRow="1" firstDataRow="2" firstDataCol="1"/>
  <pivotFields count="25">
    <pivotField axis="axisRow" compact="0" outline="0" subtotalTop="0" showAll="0" includeNewItemsInFilter="1">
      <items count="8">
        <item x="3"/>
        <item x="4"/>
        <item x="2"/>
        <item x="0"/>
        <item x="5"/>
        <item x="1"/>
        <item h="1"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numFmtId="2" outline="0" subtotalTop="0" showAll="0" includeNewItemsInFilter="1"/>
    <pivotField compact="0" outline="0" subtotalTop="0" showAll="0" includeNewItemsInFilter="1"/>
    <pivotField compact="0" outline="0" subtotalTop="0" showAll="0" includeNewItemsInFilter="1"/>
    <pivotField dataField="1" compact="0" numFmtId="2" outline="0" subtotalTop="0" showAll="0" includeNewItemsInFilter="1"/>
    <pivotField compact="0" outline="0" subtotalTop="0" showAll="0" includeNewItemsInFilter="1"/>
    <pivotField compact="0" outline="0" subtotalTop="0" showAll="0" includeNewItemsInFilter="1"/>
    <pivotField dataField="1" compact="0" numFmtId="2" outline="0" subtotalTop="0" showAll="0" includeNewItemsInFilter="1"/>
    <pivotField compact="0" outline="0" subtotalTop="0" showAll="0" includeNewItemsInFilter="1"/>
    <pivotField compact="0" outline="0" subtotalTop="0" showAll="0" includeNewItemsInFilter="1"/>
    <pivotField dataField="1" compact="0" numFmtId="2" outline="0" subtotalTop="0" showAll="0" includeNewItemsInFilter="1"/>
    <pivotField compact="0" outline="0" subtotalTop="0" showAll="0" includeNewItemsInFilter="1"/>
    <pivotField compact="0" outline="0" subtotalTop="0" showAll="0" includeNewItemsInFilter="1"/>
    <pivotField dataField="1" compact="0" numFmtId="2" outline="0" subtotalTop="0" showAll="0" includeNewItemsInFilter="1"/>
    <pivotField compact="0" outline="0" subtotalTop="0" showAll="0" includeNewItemsInFilter="1"/>
    <pivotField compact="0" outline="0" subtotalTop="0" showAll="0" includeNewItemsInFilter="1"/>
    <pivotField dataField="1" compact="0" numFmtId="2" outline="0" subtotalTop="0" showAll="0" includeNewItemsInFilter="1"/>
    <pivotField compact="0" outline="0" subtotalTop="0" showAll="0" includeNewItemsInFilter="1"/>
    <pivotField compact="0" outline="0" subtotalTop="0" showAll="0" includeNewItemsInFilter="1"/>
    <pivotField dataField="1" compact="0" numFmtId="2" outline="0" subtotalTop="0" showAll="0" includeNewItemsInFilter="1"/>
  </pivotFields>
  <rowFields count="1">
    <field x="0"/>
  </rowFields>
  <rowItems count="7">
    <i>
      <x/>
    </i>
    <i>
      <x v="1"/>
    </i>
    <i>
      <x v="2"/>
    </i>
    <i>
      <x v="3"/>
    </i>
    <i>
      <x v="4"/>
    </i>
    <i>
      <x v="5"/>
    </i>
    <i t="grand">
      <x/>
    </i>
  </rowItems>
  <colFields count="1">
    <field x="-2"/>
  </colFields>
  <colItems count="7">
    <i>
      <x/>
    </i>
    <i i="1">
      <x v="1"/>
    </i>
    <i i="2">
      <x v="2"/>
    </i>
    <i i="3">
      <x v="3"/>
    </i>
    <i i="4">
      <x v="4"/>
    </i>
    <i i="5">
      <x v="5"/>
    </i>
    <i i="6">
      <x v="6"/>
    </i>
  </colItems>
  <dataFields count="7">
    <dataField name="Sum of Monday" fld="6" baseField="0" baseItem="0"/>
    <dataField name="Sum of Tuesday" fld="9" baseField="0" baseItem="0"/>
    <dataField name="Sum of Wednesday" fld="12" baseField="0" baseItem="0"/>
    <dataField name="Sum of Thursday" fld="15" baseField="0" baseItem="0"/>
    <dataField name="Sum of Friday" fld="18" baseField="0" baseItem="0"/>
    <dataField name="Sum of Saturday" fld="21" baseField="0" baseItem="0"/>
    <dataField name="Sum of Sunday" fld="24" baseField="0" baseItem="0"/>
  </dataFields>
  <pivotTableStyleInfo showRowHeaders="1" showColHeaders="1" showRowStripes="0" showColStripes="0" showLastColumn="1"/>
</pivotTableDefinition>
</file>

<file path=xl/tables/table1.xml><?xml version="1.0" encoding="utf-8"?>
<table xmlns="http://schemas.openxmlformats.org/spreadsheetml/2006/main" id="2" name="Table2" displayName="Table2" ref="B10:Z43" totalsRowShown="0" headerRowDxfId="26" tableBorderDxfId="25">
  <autoFilter ref="B10:Z43"/>
  <tableColumns count="25">
    <tableColumn id="1" name="Job Number" dataDxfId="24"/>
    <tableColumn id="2" name="Program  &amp; Task Description" dataDxfId="23">
      <calculatedColumnFormula>VLOOKUP(B11,Jobs!B:D,2,FALSE)</calculatedColumnFormula>
    </tableColumn>
    <tableColumn id="3" name="Task" dataDxfId="22">
      <calculatedColumnFormula>VLOOKUP(B11,Jobs!B:E,4,FALSE)</calculatedColumnFormula>
    </tableColumn>
    <tableColumn id="4" name="WIP?" dataDxfId="21">
      <calculatedColumnFormula>VLOOKUP(B11,Jobs!B:E,3,FALSE)</calculatedColumnFormula>
    </tableColumn>
    <tableColumn id="5" name="MonStart" dataDxfId="20"/>
    <tableColumn id="6" name="MonStop" dataDxfId="19"/>
    <tableColumn id="7" name="Monday" dataDxfId="18">
      <calculatedColumnFormula>IF((OR(G11="",F11="")),0,IF((G11&lt;F11),((G11-F11)*24)+24,(G11-F11)*24))</calculatedColumnFormula>
    </tableColumn>
    <tableColumn id="8" name="TueSart" dataDxfId="17"/>
    <tableColumn id="9" name="TueStop" dataDxfId="16"/>
    <tableColumn id="10" name="Tuesday" dataDxfId="15">
      <calculatedColumnFormula>IF((OR(J11="",I11="")),0,IF((J11&lt;I11),((J11-I11)*24)+24,(J11-I11)*24))</calculatedColumnFormula>
    </tableColumn>
    <tableColumn id="11" name="WedStart" dataDxfId="14"/>
    <tableColumn id="12" name="WedStop" dataDxfId="13"/>
    <tableColumn id="13" name="Wednesday" dataDxfId="12">
      <calculatedColumnFormula>IF((OR(M11="",L11="")),0,IF((M11&lt;L11),((M11-L11)*24)+24,(M11-L11)*24))</calculatedColumnFormula>
    </tableColumn>
    <tableColumn id="14" name="ThuStart" dataDxfId="11"/>
    <tableColumn id="15" name="ThuStop" dataDxfId="10"/>
    <tableColumn id="16" name="Thursday" dataDxfId="9">
      <calculatedColumnFormula>IF((OR(P11="",O11="")),0,IF((P11&lt;O11),((P11-O11)*24)+24,(P11-O11)*24))</calculatedColumnFormula>
    </tableColumn>
    <tableColumn id="17" name="FriStart" dataDxfId="8"/>
    <tableColumn id="18" name="FriStop" dataDxfId="7"/>
    <tableColumn id="19" name="Friday" dataDxfId="6">
      <calculatedColumnFormula>IF((OR(S11="",R11="")),0,IF((S11&lt;R11),((S11-R11)*24)+24,(S11-R11)*24))</calculatedColumnFormula>
    </tableColumn>
    <tableColumn id="20" name="SatStart" dataDxfId="5"/>
    <tableColumn id="21" name="SatStop" dataDxfId="4"/>
    <tableColumn id="22" name="Saturday" dataDxfId="3">
      <calculatedColumnFormula>IF((OR(V11="",U11="")),0,IF((V11&lt;U11),((V11-U11)*24)+24,(V11-U11)*24))</calculatedColumnFormula>
    </tableColumn>
    <tableColumn id="23" name="SunStart" dataDxfId="2"/>
    <tableColumn id="24" name="SunStop" dataDxfId="1"/>
    <tableColumn id="25" name="Sunday" dataDxfId="0">
      <calculatedColumnFormula>IF((OR(Y11="",X11="")),0,IF((Y11&lt;X11),((Y11-X11)*24)+24,(Y11-X11)*24))</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B1:AC64"/>
  <sheetViews>
    <sheetView showGridLines="0" tabSelected="1" zoomScale="70" zoomScaleNormal="70" workbookViewId="0">
      <pane ySplit="9" topLeftCell="A10" activePane="bottomLeft" state="frozen"/>
      <selection pane="bottomLeft" activeCell="G20" sqref="G20"/>
    </sheetView>
  </sheetViews>
  <sheetFormatPr defaultRowHeight="12.75"/>
  <cols>
    <col min="1" max="1" width="3.7109375" style="3" customWidth="1"/>
    <col min="2" max="2" width="24.85546875" style="3" customWidth="1"/>
    <col min="3" max="3" width="33.42578125" style="3" customWidth="1"/>
    <col min="4" max="4" width="6.7109375" style="3" customWidth="1"/>
    <col min="5" max="5" width="7.28515625" style="3" customWidth="1"/>
    <col min="6" max="7" width="9.7109375" style="3" customWidth="1"/>
    <col min="8" max="8" width="6.42578125" style="3" customWidth="1"/>
    <col min="9" max="10" width="9.7109375" style="3" customWidth="1"/>
    <col min="11" max="11" width="6.42578125" style="3" customWidth="1"/>
    <col min="12" max="13" width="9.7109375" style="3" customWidth="1"/>
    <col min="14" max="14" width="6.42578125" style="3" customWidth="1"/>
    <col min="15" max="16" width="9.7109375" style="3" customWidth="1"/>
    <col min="17" max="17" width="6.42578125" style="3" customWidth="1"/>
    <col min="18" max="19" width="9.7109375" style="3" customWidth="1"/>
    <col min="20" max="20" width="6.42578125" style="3" customWidth="1"/>
    <col min="21" max="22" width="9.7109375" style="3" customWidth="1"/>
    <col min="23" max="23" width="6.42578125" style="3" customWidth="1"/>
    <col min="24" max="25" width="9.7109375" style="3" customWidth="1"/>
    <col min="26" max="26" width="6.42578125" style="3" customWidth="1"/>
    <col min="27" max="27" width="5.140625" style="3" customWidth="1"/>
    <col min="28" max="28" width="6" style="3" customWidth="1"/>
    <col min="29" max="16384" width="9.140625" style="3"/>
  </cols>
  <sheetData>
    <row r="1" spans="2:28" ht="18" customHeight="1"/>
    <row r="2" spans="2:28" ht="39.75" customHeight="1">
      <c r="B2" s="102"/>
      <c r="C2" s="102"/>
      <c r="D2" s="102"/>
      <c r="E2" s="102"/>
      <c r="F2" s="102"/>
      <c r="G2" s="102"/>
      <c r="H2" s="102"/>
      <c r="I2" s="108"/>
      <c r="J2" s="109"/>
      <c r="K2" s="109"/>
      <c r="L2" s="109"/>
      <c r="M2" s="109"/>
      <c r="N2" s="110" t="s">
        <v>15</v>
      </c>
      <c r="O2" s="109"/>
      <c r="P2" s="109"/>
      <c r="Q2" s="109"/>
      <c r="R2" s="109"/>
      <c r="S2" s="109"/>
      <c r="T2" s="109"/>
      <c r="U2" s="102"/>
      <c r="V2" s="102"/>
      <c r="W2" s="102"/>
      <c r="X2" s="200"/>
      <c r="Y2" s="200"/>
      <c r="Z2" s="200"/>
      <c r="AA2" s="200"/>
      <c r="AB2" s="102"/>
    </row>
    <row r="3" spans="2:28" ht="21.75" customHeight="1" thickBot="1">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row>
    <row r="4" spans="2:28" ht="19.5" customHeight="1" thickBot="1">
      <c r="B4" s="81" t="s">
        <v>26</v>
      </c>
      <c r="C4" s="102"/>
      <c r="D4" s="102"/>
      <c r="E4" s="103"/>
      <c r="F4" s="208"/>
      <c r="G4" s="208"/>
      <c r="H4" s="208"/>
      <c r="I4" s="192"/>
      <c r="J4" s="192"/>
      <c r="K4" s="192"/>
      <c r="L4" s="102"/>
      <c r="M4" s="102"/>
      <c r="N4" s="102"/>
      <c r="O4" s="102"/>
      <c r="P4" s="102"/>
      <c r="Q4" s="102"/>
      <c r="R4" s="102"/>
      <c r="S4" s="103"/>
      <c r="T4" s="26"/>
      <c r="U4" s="209" t="s">
        <v>24</v>
      </c>
      <c r="V4" s="210"/>
      <c r="W4" s="211"/>
      <c r="X4" s="203">
        <f>WSDate</f>
        <v>39935</v>
      </c>
      <c r="Y4" s="203"/>
      <c r="Z4" s="203"/>
      <c r="AA4" s="204"/>
      <c r="AB4" s="102"/>
    </row>
    <row r="5" spans="2:28" ht="19.5" customHeight="1" thickBot="1">
      <c r="B5" s="244" t="str">
        <f>EmpName</f>
        <v>Sample Name</v>
      </c>
      <c r="C5" s="245"/>
      <c r="D5" s="104"/>
      <c r="E5" s="102"/>
      <c r="F5" s="105"/>
      <c r="G5" s="105"/>
      <c r="H5" s="105"/>
      <c r="I5" s="102"/>
      <c r="J5" s="102"/>
      <c r="K5" s="102"/>
      <c r="L5" s="102"/>
      <c r="M5" s="102"/>
      <c r="N5" s="102"/>
      <c r="O5" s="102"/>
      <c r="P5" s="102"/>
      <c r="Q5" s="102"/>
      <c r="R5" s="102"/>
      <c r="S5" s="102"/>
      <c r="T5" s="26"/>
      <c r="U5" s="212" t="s">
        <v>25</v>
      </c>
      <c r="V5" s="213"/>
      <c r="W5" s="214"/>
      <c r="X5" s="201">
        <f>WSDate+6</f>
        <v>39941</v>
      </c>
      <c r="Y5" s="201"/>
      <c r="Z5" s="201"/>
      <c r="AA5" s="202"/>
      <c r="AB5" s="102"/>
    </row>
    <row r="6" spans="2:28" ht="21.75" customHeight="1" thickBot="1">
      <c r="B6" s="111"/>
      <c r="C6" s="111"/>
      <c r="D6" s="111"/>
      <c r="E6" s="111"/>
      <c r="F6" s="205" t="s">
        <v>13</v>
      </c>
      <c r="G6" s="206"/>
      <c r="H6" s="206"/>
      <c r="I6" s="206"/>
      <c r="J6" s="206"/>
      <c r="K6" s="206"/>
      <c r="L6" s="206"/>
      <c r="M6" s="206"/>
      <c r="N6" s="206"/>
      <c r="O6" s="206"/>
      <c r="P6" s="206"/>
      <c r="Q6" s="206"/>
      <c r="R6" s="206"/>
      <c r="S6" s="206"/>
      <c r="T6" s="206"/>
      <c r="U6" s="206"/>
      <c r="V6" s="206"/>
      <c r="W6" s="206"/>
      <c r="X6" s="206"/>
      <c r="Y6" s="206"/>
      <c r="Z6" s="207"/>
      <c r="AA6" s="104"/>
      <c r="AB6" s="102"/>
    </row>
    <row r="7" spans="2:28" ht="18.75" customHeight="1" thickBot="1">
      <c r="B7" s="238" t="s">
        <v>18</v>
      </c>
      <c r="C7" s="239"/>
      <c r="D7" s="239"/>
      <c r="E7" s="240"/>
      <c r="F7" s="193">
        <f>IF(DateOffset=1,WSDate+1,IF(DateOffset=2,WSDate+2,IF(DateOffset=3,WSDate+3,IF(DateOffset=4,WSDate+4,IF(DateOffset=5,WSDate+5,IF(DateOffset=6,WSDate+6,IF(DateOffset=7,WSDate,"N/A")))))))</f>
        <v>39937</v>
      </c>
      <c r="G7" s="193"/>
      <c r="H7" s="194"/>
      <c r="I7" s="193">
        <f>IF(DateOffset=1,WSDate+2,IF(DateOffset=2,WSDate+3,IF(DateOffset=3,WSDate+4,IF(DateOffset=4,WSDate+5,IF(DateOffset=5,WSDate+6,IF(DateOffset=6,WSDate,IF(DateOffset=7,WSDate+1,"N/A")))))))</f>
        <v>39938</v>
      </c>
      <c r="J7" s="193"/>
      <c r="K7" s="194"/>
      <c r="L7" s="193">
        <f>IF(DateOffset=1,WSDate+3,IF(DateOffset=2,WSDate+4,IF(DateOffset=3,WSDate+5,IF(DateOffset=4,WSDate+6,IF(DateOffset=5,WSDate,IF(DateOffset=6,WSDate+1,IF(DateOffset=7,WSDate+2,"N/A")))))))</f>
        <v>39939</v>
      </c>
      <c r="M7" s="193"/>
      <c r="N7" s="194"/>
      <c r="O7" s="193">
        <f>IF(DateOffset=1,WSDate+4,IF(DateOffset=2,WSDate+5,IF(DateOffset=3,WSDate+6,IF(DateOffset=4,WSDate,IF(DateOffset=5,WSDate+1,IF(DateOffset=6,WSDate+2,IF(DateOffset=7,WSDate+3,"N/A")))))))</f>
        <v>39940</v>
      </c>
      <c r="P7" s="193"/>
      <c r="Q7" s="194"/>
      <c r="R7" s="193">
        <f>IF(DateOffset=1,WSDate+5,IF(DateOffset=2,WSDate+6,IF(DateOffset=3,WSDate,IF(DateOffset=4,WSDate+1,IF(DateOffset=5,WSDate+2,IF(DateOffset=6,WSDate+3,IF(DateOffset=7,WSDate+4,"N/A")))))))</f>
        <v>39941</v>
      </c>
      <c r="S7" s="193"/>
      <c r="T7" s="194"/>
      <c r="U7" s="193">
        <f>IF(DateOffset=1,WSDate+6,IF(DateOffset=2,WSDate,IF(DateOffset=3,WSDate+1,IF(DateOffset=4,WSDate+2,IF(DateOffset=5,WSDate+3,IF(DateOffset=6,WSDate+4,IF(DateOffset=7,WSDate+5,"N/A")))))))</f>
        <v>39935</v>
      </c>
      <c r="V7" s="193"/>
      <c r="W7" s="194"/>
      <c r="X7" s="193">
        <f>IF(DateOffset=1,WSDate,IF(DateOffset=2,WSDate+1,IF(DateOffset=3,WSDate+2,IF(DateOffset=4,WSDate+3,IF(DateOffset=5,WSDate+4,IF(DateOffset=6,WSDate+5,IF(DateOffset=7,WSDate+6,"N/A")))))))</f>
        <v>39936</v>
      </c>
      <c r="Y7" s="193"/>
      <c r="Z7" s="194"/>
      <c r="AA7" s="104"/>
      <c r="AB7" s="102"/>
    </row>
    <row r="8" spans="2:28" ht="18.75" customHeight="1" thickBot="1">
      <c r="B8" s="241"/>
      <c r="C8" s="242"/>
      <c r="D8" s="242"/>
      <c r="E8" s="243"/>
      <c r="F8" s="215">
        <f>IF(DateOffset=1,WSDate+1,IF(DateOffset=2,WSDate+2,IF(DateOffset=3,WSDate+3,IF(DateOffset=4,WSDate+4,IF(DateOffset=5,WSDate+5,IF(DateOffset=6,WSDate+6,IF(DateOffset=7,WSDate,"N/A")))))))</f>
        <v>39937</v>
      </c>
      <c r="G8" s="216"/>
      <c r="H8" s="217"/>
      <c r="I8" s="197">
        <f>IF(DateOffset=1,WSDate+2,IF(DateOffset=2,WSDate+3,IF(DateOffset=3,WSDate+4,IF(DateOffset=4,WSDate+5,IF(DateOffset=5,WSDate+6,IF(DateOffset=6,WSDate,IF(DateOffset=7,WSDate+1,"N/A")))))))</f>
        <v>39938</v>
      </c>
      <c r="J8" s="198"/>
      <c r="K8" s="199"/>
      <c r="L8" s="197">
        <f>IF(DateOffset=1,WSDate+3,IF(DateOffset=2,WSDate+4,IF(DateOffset=3,WSDate+5,IF(DateOffset=4,WSDate+6,IF(DateOffset=5,WSDate,IF(DateOffset=6,WSDate+1,IF(DateOffset=7,WSDate+2,"N/A")))))))</f>
        <v>39939</v>
      </c>
      <c r="M8" s="198"/>
      <c r="N8" s="199"/>
      <c r="O8" s="197">
        <f>IF(DateOffset=1,WSDate+4,IF(DateOffset=2,WSDate+5,IF(DateOffset=3,WSDate+6,IF(DateOffset=4,WSDate,IF(DateOffset=5,WSDate+1,IF(DateOffset=6,WSDate+2,IF(DateOffset=7,WSDate+3,"N/A")))))))</f>
        <v>39940</v>
      </c>
      <c r="P8" s="198"/>
      <c r="Q8" s="199"/>
      <c r="R8" s="197">
        <f>IF(DateOffset=1,WSDate+5,IF(DateOffset=2,WSDate+6,IF(DateOffset=3,WSDate,IF(DateOffset=4,WSDate+1,IF(DateOffset=5,WSDate+2,IF(DateOffset=6,WSDate+3,IF(DateOffset=7,WSDate+4,"N/A")))))))</f>
        <v>39941</v>
      </c>
      <c r="S8" s="198"/>
      <c r="T8" s="199"/>
      <c r="U8" s="197">
        <f>IF(DateOffset=1,WSDate+6,IF(DateOffset=2,WSDate,IF(DateOffset=3,WSDate+1,IF(DateOffset=4,WSDate+2,IF(DateOffset=5,WSDate+3,IF(DateOffset=6,WSDate+4,IF(DateOffset=7,WSDate+5,"N/A")))))))</f>
        <v>39935</v>
      </c>
      <c r="V8" s="198"/>
      <c r="W8" s="199"/>
      <c r="X8" s="197">
        <f>IF(DateOffset=1,WSDate,IF(DateOffset=2,WSDate+1,IF(DateOffset=3,WSDate+2,IF(DateOffset=4,WSDate+3,IF(DateOffset=5,WSDate+4,IF(DateOffset=6,WSDate+5,IF(DateOffset=7,WSDate+6,"N/A")))))))</f>
        <v>39936</v>
      </c>
      <c r="Y8" s="198"/>
      <c r="Z8" s="199"/>
      <c r="AA8" s="184" t="s">
        <v>20</v>
      </c>
      <c r="AB8" s="185"/>
    </row>
    <row r="9" spans="2:28" ht="31.5" customHeight="1" thickBot="1">
      <c r="B9" s="112" t="s">
        <v>2</v>
      </c>
      <c r="C9" s="106" t="s">
        <v>14</v>
      </c>
      <c r="D9" s="106" t="s">
        <v>10</v>
      </c>
      <c r="E9" s="106" t="s">
        <v>12</v>
      </c>
      <c r="F9" s="39" t="s">
        <v>7</v>
      </c>
      <c r="G9" s="106" t="s">
        <v>8</v>
      </c>
      <c r="H9" s="40" t="s">
        <v>9</v>
      </c>
      <c r="I9" s="41" t="s">
        <v>7</v>
      </c>
      <c r="J9" s="106" t="s">
        <v>8</v>
      </c>
      <c r="K9" s="40" t="s">
        <v>9</v>
      </c>
      <c r="L9" s="41" t="s">
        <v>7</v>
      </c>
      <c r="M9" s="106" t="s">
        <v>8</v>
      </c>
      <c r="N9" s="40" t="s">
        <v>9</v>
      </c>
      <c r="O9" s="39" t="s">
        <v>7</v>
      </c>
      <c r="P9" s="106" t="s">
        <v>8</v>
      </c>
      <c r="Q9" s="39" t="s">
        <v>9</v>
      </c>
      <c r="R9" s="41" t="s">
        <v>7</v>
      </c>
      <c r="S9" s="106" t="s">
        <v>8</v>
      </c>
      <c r="T9" s="40" t="s">
        <v>9</v>
      </c>
      <c r="U9" s="39" t="s">
        <v>7</v>
      </c>
      <c r="V9" s="106" t="s">
        <v>8</v>
      </c>
      <c r="W9" s="39" t="s">
        <v>9</v>
      </c>
      <c r="X9" s="41" t="s">
        <v>7</v>
      </c>
      <c r="Y9" s="106" t="s">
        <v>8</v>
      </c>
      <c r="Z9" s="113" t="s">
        <v>9</v>
      </c>
      <c r="AA9" s="186"/>
      <c r="AB9" s="187"/>
    </row>
    <row r="10" spans="2:28" s="119" customFormat="1" ht="4.5" customHeight="1" thickBot="1">
      <c r="B10" s="114" t="s">
        <v>2</v>
      </c>
      <c r="C10" s="114" t="s">
        <v>14</v>
      </c>
      <c r="D10" s="114" t="s">
        <v>10</v>
      </c>
      <c r="E10" s="115" t="s">
        <v>12</v>
      </c>
      <c r="F10" s="116" t="s">
        <v>236</v>
      </c>
      <c r="G10" s="115" t="s">
        <v>237</v>
      </c>
      <c r="H10" s="158" t="s">
        <v>125</v>
      </c>
      <c r="I10" s="117" t="s">
        <v>247</v>
      </c>
      <c r="J10" s="115" t="s">
        <v>238</v>
      </c>
      <c r="K10" s="158" t="s">
        <v>126</v>
      </c>
      <c r="L10" s="117" t="s">
        <v>239</v>
      </c>
      <c r="M10" s="115" t="s">
        <v>240</v>
      </c>
      <c r="N10" s="158" t="s">
        <v>127</v>
      </c>
      <c r="O10" s="116" t="s">
        <v>241</v>
      </c>
      <c r="P10" s="115" t="s">
        <v>242</v>
      </c>
      <c r="Q10" s="159" t="s">
        <v>128</v>
      </c>
      <c r="R10" s="117" t="s">
        <v>243</v>
      </c>
      <c r="S10" s="115" t="s">
        <v>244</v>
      </c>
      <c r="T10" s="158" t="s">
        <v>129</v>
      </c>
      <c r="U10" s="116" t="s">
        <v>245</v>
      </c>
      <c r="V10" s="115" t="s">
        <v>246</v>
      </c>
      <c r="W10" s="159" t="s">
        <v>130</v>
      </c>
      <c r="X10" s="118" t="s">
        <v>248</v>
      </c>
      <c r="Y10" s="115" t="s">
        <v>249</v>
      </c>
      <c r="Z10" s="160" t="s">
        <v>131</v>
      </c>
      <c r="AA10" s="195"/>
      <c r="AB10" s="196"/>
    </row>
    <row r="11" spans="2:28" ht="21.75" customHeight="1">
      <c r="B11" s="163" t="s">
        <v>136</v>
      </c>
      <c r="C11" s="36" t="str">
        <f>VLOOKUP(B11,Jobs!B:D,2,FALSE)</f>
        <v>Sample Job Description 3</v>
      </c>
      <c r="D11" s="32">
        <f>VLOOKUP(B11,Jobs!B:E,4,FALSE)</f>
        <v>60</v>
      </c>
      <c r="E11" s="120" t="str">
        <f>VLOOKUP(B11,Jobs!B:E,3,FALSE)</f>
        <v>Yes</v>
      </c>
      <c r="F11" s="14">
        <v>0.47916666666666702</v>
      </c>
      <c r="G11" s="27">
        <v>0.52083333333333404</v>
      </c>
      <c r="H11" s="127">
        <f t="shared" ref="H11:H43" si="0">IF((OR(G11="",F11="")),0,IF((G11&lt;F11),((G11-F11)*24)+24,(G11-F11)*24))</f>
        <v>1.0000000000000084</v>
      </c>
      <c r="I11" s="14">
        <v>4.1666666666666699E-2</v>
      </c>
      <c r="J11" s="27">
        <v>7.2916666666666699E-2</v>
      </c>
      <c r="K11" s="127">
        <f t="shared" ref="K11:K43" si="1">IF((OR(J11="",I11="")),0,IF((J11&lt;I11),((J11-I11)*24)+24,(J11-I11)*24))</f>
        <v>0.75</v>
      </c>
      <c r="L11" s="14">
        <v>1.0416666666666666E-2</v>
      </c>
      <c r="M11" s="27">
        <v>4.1666666666666699E-2</v>
      </c>
      <c r="N11" s="127">
        <f t="shared" ref="N11:N43" si="2">IF((OR(M11="",L11="")),0,IF((M11&lt;L11),((M11-L11)*24)+24,(M11-L11)*24))</f>
        <v>0.75000000000000089</v>
      </c>
      <c r="O11" s="14">
        <v>5.2083333333333398E-2</v>
      </c>
      <c r="P11" s="27">
        <v>0.15625</v>
      </c>
      <c r="Q11" s="143">
        <f t="shared" ref="Q11:Q43" si="3">IF((OR(P11="",O11="")),0,IF((P11&lt;O11),((P11-O11)*24)+24,(P11-O11)*24))</f>
        <v>2.4999999999999982</v>
      </c>
      <c r="R11" s="14"/>
      <c r="S11" s="27"/>
      <c r="T11" s="144">
        <f t="shared" ref="T11:T43" si="4">IF((OR(S11="",R11="")),0,IF((S11&lt;R11),((S11-R11)*24)+24,(S11-R11)*24))</f>
        <v>0</v>
      </c>
      <c r="U11" s="14">
        <v>0.21875</v>
      </c>
      <c r="V11" s="27">
        <v>0.27083333333333398</v>
      </c>
      <c r="W11" s="145">
        <f t="shared" ref="W11:W43" si="5">IF((OR(V11="",U11="")),0,IF((V11&lt;U11),((V11-U11)*24)+24,(V11-U11)*24))</f>
        <v>1.2500000000000155</v>
      </c>
      <c r="X11" s="25">
        <v>2.0833333333333332E-2</v>
      </c>
      <c r="Y11" s="27">
        <v>0.40625</v>
      </c>
      <c r="Z11" s="127">
        <f t="shared" ref="Z11:Z43" si="6">IF((OR(Y11="",X11="")),0,IF((Y11&lt;X11),((Y11-X11)*24)+24,(Y11-X11)*24))</f>
        <v>9.25</v>
      </c>
      <c r="AA11" s="180">
        <f>SUM(H11,K11,N11,Q11,T11,W11,Z11)</f>
        <v>15.500000000000023</v>
      </c>
      <c r="AB11" s="181"/>
    </row>
    <row r="12" spans="2:28" ht="21.75" customHeight="1">
      <c r="B12" s="164" t="s">
        <v>138</v>
      </c>
      <c r="C12" s="37" t="str">
        <f>VLOOKUP(B12,Jobs!B:D,2,FALSE)</f>
        <v>Sample Job Description 5</v>
      </c>
      <c r="D12" s="33">
        <f>VLOOKUP(B12,Jobs!B:E,4,FALSE)</f>
        <v>10</v>
      </c>
      <c r="E12" s="121" t="str">
        <f>VLOOKUP(B12,Jobs!B:E,3,FALSE)</f>
        <v>Yes</v>
      </c>
      <c r="F12" s="15">
        <v>0.52083333333333404</v>
      </c>
      <c r="G12" s="28">
        <v>0.6875</v>
      </c>
      <c r="H12" s="128">
        <f t="shared" si="0"/>
        <v>3.9999999999999831</v>
      </c>
      <c r="I12" s="19"/>
      <c r="J12" s="28"/>
      <c r="K12" s="128">
        <f t="shared" si="1"/>
        <v>0</v>
      </c>
      <c r="L12" s="19">
        <v>5.2083333333333398E-2</v>
      </c>
      <c r="M12" s="28">
        <v>8.3333333333333398E-2</v>
      </c>
      <c r="N12" s="128">
        <f t="shared" si="2"/>
        <v>0.75</v>
      </c>
      <c r="O12" s="19">
        <v>0.26041666666666702</v>
      </c>
      <c r="P12" s="28">
        <v>0.29166666666666702</v>
      </c>
      <c r="Q12" s="134">
        <f t="shared" si="3"/>
        <v>0.75</v>
      </c>
      <c r="R12" s="22"/>
      <c r="S12" s="28"/>
      <c r="T12" s="139">
        <f t="shared" si="4"/>
        <v>0</v>
      </c>
      <c r="U12" s="15">
        <v>0.27083333333333398</v>
      </c>
      <c r="V12" s="28">
        <v>0.44791666666666702</v>
      </c>
      <c r="W12" s="134">
        <f t="shared" si="5"/>
        <v>4.2499999999999929</v>
      </c>
      <c r="X12" s="19">
        <v>0.51041666666666696</v>
      </c>
      <c r="Y12" s="28">
        <v>0.5625</v>
      </c>
      <c r="Z12" s="128">
        <f t="shared" si="6"/>
        <v>1.2499999999999929</v>
      </c>
      <c r="AA12" s="178">
        <f t="shared" ref="AA12:AA43" si="7">SUM(H12,K12,N12,Q12,T12,W12,Z12)</f>
        <v>10.999999999999968</v>
      </c>
      <c r="AB12" s="179"/>
    </row>
    <row r="13" spans="2:28" ht="21.75" customHeight="1">
      <c r="B13" s="165" t="s">
        <v>135</v>
      </c>
      <c r="C13" s="36" t="str">
        <f>VLOOKUP(B13,Jobs!B:D,2,FALSE)</f>
        <v>Sample Job Description 2</v>
      </c>
      <c r="D13" s="34">
        <f>VLOOKUP(B13,Jobs!B:E,4,FALSE)</f>
        <v>20</v>
      </c>
      <c r="E13" s="122" t="str">
        <f>VLOOKUP(B13,Jobs!B:E,3,FALSE)</f>
        <v>Yes</v>
      </c>
      <c r="F13" s="17">
        <v>0.3125</v>
      </c>
      <c r="G13" s="29">
        <v>0.45833333333333398</v>
      </c>
      <c r="H13" s="129">
        <f t="shared" si="0"/>
        <v>3.5000000000000155</v>
      </c>
      <c r="I13" s="20"/>
      <c r="J13" s="29"/>
      <c r="K13" s="129">
        <f t="shared" si="1"/>
        <v>0</v>
      </c>
      <c r="L13" s="20">
        <v>8.3333333333333398E-2</v>
      </c>
      <c r="M13" s="29">
        <v>0.16666666666666699</v>
      </c>
      <c r="N13" s="129">
        <f t="shared" si="2"/>
        <v>2.0000000000000062</v>
      </c>
      <c r="O13" s="17"/>
      <c r="P13" s="29"/>
      <c r="Q13" s="133">
        <f t="shared" si="3"/>
        <v>0</v>
      </c>
      <c r="R13" s="23"/>
      <c r="S13" s="29"/>
      <c r="T13" s="138">
        <f t="shared" si="4"/>
        <v>0</v>
      </c>
      <c r="U13" s="17"/>
      <c r="V13" s="29"/>
      <c r="W13" s="133">
        <f t="shared" si="5"/>
        <v>0</v>
      </c>
      <c r="X13" s="20"/>
      <c r="Y13" s="29"/>
      <c r="Z13" s="129">
        <f t="shared" si="6"/>
        <v>0</v>
      </c>
      <c r="AA13" s="180">
        <f t="shared" si="7"/>
        <v>5.5000000000000213</v>
      </c>
      <c r="AB13" s="181"/>
    </row>
    <row r="14" spans="2:28" ht="21.75" customHeight="1">
      <c r="B14" s="164" t="s">
        <v>136</v>
      </c>
      <c r="C14" s="37" t="str">
        <f>VLOOKUP(B14,Jobs!B:D,2,FALSE)</f>
        <v>Sample Job Description 3</v>
      </c>
      <c r="D14" s="33">
        <f>VLOOKUP(B14,Jobs!B:E,4,FALSE)</f>
        <v>60</v>
      </c>
      <c r="E14" s="121" t="str">
        <f>VLOOKUP(B14,Jobs!B:E,3,FALSE)</f>
        <v>Yes</v>
      </c>
      <c r="F14" s="15">
        <v>0.44791666666666702</v>
      </c>
      <c r="G14" s="28">
        <v>0.58333333333333404</v>
      </c>
      <c r="H14" s="128">
        <f t="shared" si="0"/>
        <v>3.2500000000000084</v>
      </c>
      <c r="I14" s="19"/>
      <c r="J14" s="28"/>
      <c r="K14" s="128">
        <f t="shared" si="1"/>
        <v>0</v>
      </c>
      <c r="L14" s="19">
        <v>0.16666666666666699</v>
      </c>
      <c r="M14" s="28">
        <v>0.25</v>
      </c>
      <c r="N14" s="128">
        <f t="shared" si="2"/>
        <v>1.9999999999999922</v>
      </c>
      <c r="O14" s="15"/>
      <c r="P14" s="28"/>
      <c r="Q14" s="134">
        <f t="shared" si="3"/>
        <v>0</v>
      </c>
      <c r="R14" s="22"/>
      <c r="S14" s="28"/>
      <c r="T14" s="139">
        <f t="shared" si="4"/>
        <v>0</v>
      </c>
      <c r="U14" s="15"/>
      <c r="V14" s="28"/>
      <c r="W14" s="134">
        <f t="shared" si="5"/>
        <v>0</v>
      </c>
      <c r="X14" s="19"/>
      <c r="Y14" s="28"/>
      <c r="Z14" s="128">
        <f t="shared" si="6"/>
        <v>0</v>
      </c>
      <c r="AA14" s="178">
        <f t="shared" si="7"/>
        <v>5.2500000000000009</v>
      </c>
      <c r="AB14" s="179"/>
    </row>
    <row r="15" spans="2:28" ht="21.75" customHeight="1">
      <c r="B15" s="165" t="s">
        <v>138</v>
      </c>
      <c r="C15" s="36" t="str">
        <f>VLOOKUP(B15,Jobs!B:D,2,FALSE)</f>
        <v>Sample Job Description 5</v>
      </c>
      <c r="D15" s="34">
        <f>VLOOKUP(B15,Jobs!B:E,4,FALSE)</f>
        <v>10</v>
      </c>
      <c r="E15" s="122" t="str">
        <f>VLOOKUP(B15,Jobs!B:E,3,FALSE)</f>
        <v>Yes</v>
      </c>
      <c r="F15" s="17">
        <v>0.5625</v>
      </c>
      <c r="G15" s="29">
        <v>0.66666666666666696</v>
      </c>
      <c r="H15" s="129">
        <f t="shared" si="0"/>
        <v>2.5000000000000071</v>
      </c>
      <c r="I15" s="20"/>
      <c r="J15" s="29"/>
      <c r="K15" s="129">
        <f t="shared" si="1"/>
        <v>0</v>
      </c>
      <c r="L15" s="20">
        <v>0.25</v>
      </c>
      <c r="M15" s="29">
        <v>0.41666666666666702</v>
      </c>
      <c r="N15" s="129">
        <f t="shared" si="2"/>
        <v>4.0000000000000089</v>
      </c>
      <c r="O15" s="20"/>
      <c r="P15" s="29"/>
      <c r="Q15" s="133">
        <f t="shared" si="3"/>
        <v>0</v>
      </c>
      <c r="R15" s="23">
        <v>3.125E-2</v>
      </c>
      <c r="S15" s="29">
        <v>0.14583333333333401</v>
      </c>
      <c r="T15" s="138">
        <f t="shared" si="4"/>
        <v>2.750000000000016</v>
      </c>
      <c r="U15" s="17"/>
      <c r="V15" s="29"/>
      <c r="W15" s="133">
        <f t="shared" si="5"/>
        <v>0</v>
      </c>
      <c r="X15" s="20"/>
      <c r="Y15" s="29"/>
      <c r="Z15" s="129">
        <f t="shared" si="6"/>
        <v>0</v>
      </c>
      <c r="AA15" s="180">
        <f t="shared" si="7"/>
        <v>9.250000000000032</v>
      </c>
      <c r="AB15" s="181"/>
    </row>
    <row r="16" spans="2:28" ht="21.75" customHeight="1">
      <c r="B16" s="164" t="s">
        <v>135</v>
      </c>
      <c r="C16" s="37" t="str">
        <f>VLOOKUP(B16,Jobs!B:D,2,FALSE)</f>
        <v>Sample Job Description 2</v>
      </c>
      <c r="D16" s="33">
        <f>VLOOKUP(B16,Jobs!B:E,4,FALSE)</f>
        <v>20</v>
      </c>
      <c r="E16" s="121" t="str">
        <f>VLOOKUP(B16,Jobs!B:E,3,FALSE)</f>
        <v>Yes</v>
      </c>
      <c r="F16" s="16">
        <v>0.63541666666666696</v>
      </c>
      <c r="G16" s="28">
        <v>0.72916666666666696</v>
      </c>
      <c r="H16" s="128">
        <f t="shared" si="0"/>
        <v>2.25</v>
      </c>
      <c r="I16" s="19"/>
      <c r="J16" s="28"/>
      <c r="K16" s="128">
        <f t="shared" si="1"/>
        <v>0</v>
      </c>
      <c r="L16" s="19">
        <v>0.41666666666666702</v>
      </c>
      <c r="M16" s="28">
        <v>0.5</v>
      </c>
      <c r="N16" s="128">
        <f t="shared" si="2"/>
        <v>1.9999999999999916</v>
      </c>
      <c r="O16" s="15"/>
      <c r="P16" s="28"/>
      <c r="Q16" s="134">
        <f t="shared" si="3"/>
        <v>0</v>
      </c>
      <c r="R16" s="22">
        <v>0.66666666666666696</v>
      </c>
      <c r="S16" s="28">
        <v>0.73958333333333404</v>
      </c>
      <c r="T16" s="139">
        <f t="shared" si="4"/>
        <v>1.7500000000000098</v>
      </c>
      <c r="U16" s="15"/>
      <c r="V16" s="28"/>
      <c r="W16" s="134">
        <f t="shared" si="5"/>
        <v>0</v>
      </c>
      <c r="X16" s="19"/>
      <c r="Y16" s="28"/>
      <c r="Z16" s="128">
        <f t="shared" si="6"/>
        <v>0</v>
      </c>
      <c r="AA16" s="178">
        <f t="shared" si="7"/>
        <v>6.0000000000000009</v>
      </c>
      <c r="AB16" s="179"/>
    </row>
    <row r="17" spans="2:28" ht="21.75" customHeight="1">
      <c r="B17" s="165" t="s">
        <v>136</v>
      </c>
      <c r="C17" s="36" t="str">
        <f>VLOOKUP(B17,Jobs!B:D,2,FALSE)</f>
        <v>Sample Job Description 3</v>
      </c>
      <c r="D17" s="34">
        <f>VLOOKUP(B17,Jobs!B:E,4,FALSE)</f>
        <v>60</v>
      </c>
      <c r="E17" s="122" t="str">
        <f>VLOOKUP(B17,Jobs!B:E,3,FALSE)</f>
        <v>Yes</v>
      </c>
      <c r="F17" s="17">
        <v>0.69791666666666696</v>
      </c>
      <c r="G17" s="29">
        <v>0.79166666666666696</v>
      </c>
      <c r="H17" s="129">
        <f t="shared" si="0"/>
        <v>2.25</v>
      </c>
      <c r="I17" s="17"/>
      <c r="J17" s="29"/>
      <c r="K17" s="129">
        <f t="shared" si="1"/>
        <v>0</v>
      </c>
      <c r="L17" s="17">
        <v>0.52083333333333404</v>
      </c>
      <c r="M17" s="29">
        <v>0.8125</v>
      </c>
      <c r="N17" s="129">
        <f t="shared" si="2"/>
        <v>6.9999999999999831</v>
      </c>
      <c r="O17" s="17"/>
      <c r="P17" s="29"/>
      <c r="Q17" s="133">
        <f t="shared" si="3"/>
        <v>0</v>
      </c>
      <c r="R17" s="23"/>
      <c r="S17" s="29"/>
      <c r="T17" s="138">
        <f t="shared" si="4"/>
        <v>0</v>
      </c>
      <c r="U17" s="17"/>
      <c r="V17" s="29"/>
      <c r="W17" s="133">
        <f t="shared" si="5"/>
        <v>0</v>
      </c>
      <c r="X17" s="20"/>
      <c r="Y17" s="29"/>
      <c r="Z17" s="129">
        <f t="shared" si="6"/>
        <v>0</v>
      </c>
      <c r="AA17" s="180">
        <f t="shared" si="7"/>
        <v>9.2499999999999822</v>
      </c>
      <c r="AB17" s="181"/>
    </row>
    <row r="18" spans="2:28" ht="21.75" customHeight="1">
      <c r="B18" s="164" t="s">
        <v>5</v>
      </c>
      <c r="C18" s="37" t="str">
        <f>VLOOKUP(B18,Jobs!B:D,2,FALSE)</f>
        <v>Daily Meal</v>
      </c>
      <c r="D18" s="33">
        <f>VLOOKUP(B18,Jobs!B:E,4,FALSE)</f>
        <v>10</v>
      </c>
      <c r="E18" s="121" t="str">
        <f>VLOOKUP(B18,Jobs!B:E,3,FALSE)</f>
        <v>N/A</v>
      </c>
      <c r="F18" s="15">
        <v>0.5</v>
      </c>
      <c r="G18" s="28">
        <v>0.54166666666666696</v>
      </c>
      <c r="H18" s="128">
        <f t="shared" si="0"/>
        <v>1.0000000000000071</v>
      </c>
      <c r="I18" s="15">
        <v>0.5</v>
      </c>
      <c r="J18" s="28">
        <v>0.52083333333333404</v>
      </c>
      <c r="K18" s="128">
        <f t="shared" si="1"/>
        <v>0.50000000000001688</v>
      </c>
      <c r="L18" s="15">
        <v>0.5</v>
      </c>
      <c r="M18" s="28">
        <v>0.52083333333333404</v>
      </c>
      <c r="N18" s="128">
        <f t="shared" si="2"/>
        <v>0.50000000000001688</v>
      </c>
      <c r="O18" s="15">
        <v>0.5</v>
      </c>
      <c r="P18" s="28">
        <v>0.52083333333333404</v>
      </c>
      <c r="Q18" s="134">
        <f t="shared" si="3"/>
        <v>0.50000000000001688</v>
      </c>
      <c r="R18" s="15">
        <v>0.5</v>
      </c>
      <c r="S18" s="28">
        <v>0.52083333333333404</v>
      </c>
      <c r="T18" s="139">
        <f t="shared" si="4"/>
        <v>0.50000000000001688</v>
      </c>
      <c r="U18" s="15">
        <v>0.5</v>
      </c>
      <c r="V18" s="28">
        <v>0.52083333333333404</v>
      </c>
      <c r="W18" s="134">
        <f t="shared" si="5"/>
        <v>0.50000000000001688</v>
      </c>
      <c r="X18" s="15">
        <v>0.5</v>
      </c>
      <c r="Y18" s="28">
        <v>0.52083333333333404</v>
      </c>
      <c r="Z18" s="128">
        <f t="shared" si="6"/>
        <v>0.50000000000001688</v>
      </c>
      <c r="AA18" s="178">
        <f t="shared" si="7"/>
        <v>4.0000000000001084</v>
      </c>
      <c r="AB18" s="179"/>
    </row>
    <row r="19" spans="2:28" ht="21.75" customHeight="1">
      <c r="B19" s="165" t="s">
        <v>134</v>
      </c>
      <c r="C19" s="36" t="str">
        <f>VLOOKUP(B19,Jobs!B:D,2,FALSE)</f>
        <v>Sample Job Description 1</v>
      </c>
      <c r="D19" s="34">
        <f>VLOOKUP(B19,Jobs!B:E,4,FALSE)</f>
        <v>10</v>
      </c>
      <c r="E19" s="122" t="str">
        <f>VLOOKUP(B19,Jobs!B:E,3,FALSE)</f>
        <v>Yes</v>
      </c>
      <c r="F19" s="17"/>
      <c r="G19" s="29"/>
      <c r="H19" s="129">
        <f t="shared" si="0"/>
        <v>0</v>
      </c>
      <c r="I19" s="20"/>
      <c r="J19" s="29"/>
      <c r="K19" s="129">
        <f t="shared" si="1"/>
        <v>0</v>
      </c>
      <c r="L19" s="20"/>
      <c r="M19" s="29"/>
      <c r="N19" s="129">
        <f t="shared" si="2"/>
        <v>0</v>
      </c>
      <c r="O19" s="17"/>
      <c r="P19" s="29"/>
      <c r="Q19" s="133">
        <f t="shared" si="3"/>
        <v>0</v>
      </c>
      <c r="R19" s="23"/>
      <c r="S19" s="29"/>
      <c r="T19" s="138">
        <f t="shared" si="4"/>
        <v>0</v>
      </c>
      <c r="U19" s="17"/>
      <c r="V19" s="29"/>
      <c r="W19" s="133">
        <f t="shared" si="5"/>
        <v>0</v>
      </c>
      <c r="X19" s="20">
        <v>0.54166666666666696</v>
      </c>
      <c r="Y19" s="29">
        <v>0.65625</v>
      </c>
      <c r="Z19" s="129">
        <f t="shared" si="6"/>
        <v>2.7499999999999929</v>
      </c>
      <c r="AA19" s="180">
        <f t="shared" si="7"/>
        <v>2.7499999999999929</v>
      </c>
      <c r="AB19" s="181"/>
    </row>
    <row r="20" spans="2:28" ht="21.75" customHeight="1">
      <c r="B20" s="169" t="s">
        <v>181</v>
      </c>
      <c r="C20" s="37" t="str">
        <f>VLOOKUP(B20,Jobs!B:D,2,FALSE)</f>
        <v>Sample Job Description 48</v>
      </c>
      <c r="D20" s="33">
        <f>VLOOKUP(B20,Jobs!B:E,4,FALSE)</f>
        <v>55</v>
      </c>
      <c r="E20" s="121" t="str">
        <f>VLOOKUP(B20,Jobs!B:E,3,FALSE)</f>
        <v>Yes</v>
      </c>
      <c r="F20" s="15">
        <v>3.125E-2</v>
      </c>
      <c r="G20" s="28">
        <v>0.83333333333333404</v>
      </c>
      <c r="H20" s="128">
        <f t="shared" si="0"/>
        <v>19.250000000000018</v>
      </c>
      <c r="I20" s="19"/>
      <c r="J20" s="28"/>
      <c r="K20" s="128">
        <f t="shared" si="1"/>
        <v>0</v>
      </c>
      <c r="L20" s="19"/>
      <c r="M20" s="28"/>
      <c r="N20" s="128">
        <f t="shared" si="2"/>
        <v>0</v>
      </c>
      <c r="O20" s="15"/>
      <c r="P20" s="28"/>
      <c r="Q20" s="134">
        <f t="shared" si="3"/>
        <v>0</v>
      </c>
      <c r="R20" s="22"/>
      <c r="S20" s="28"/>
      <c r="T20" s="139">
        <f t="shared" si="4"/>
        <v>0</v>
      </c>
      <c r="U20" s="15"/>
      <c r="V20" s="28"/>
      <c r="W20" s="134">
        <f t="shared" si="5"/>
        <v>0</v>
      </c>
      <c r="X20" s="19">
        <v>0.67708333333333404</v>
      </c>
      <c r="Y20" s="28">
        <v>0.82291666666666696</v>
      </c>
      <c r="Z20" s="128">
        <f t="shared" si="6"/>
        <v>3.4999999999999902</v>
      </c>
      <c r="AA20" s="178">
        <f>SUM(H20,K20,N20,Q20,T20,W20,Z20)</f>
        <v>22.750000000000007</v>
      </c>
      <c r="AB20" s="179"/>
    </row>
    <row r="21" spans="2:28" ht="21.75" customHeight="1">
      <c r="B21" s="165"/>
      <c r="C21" s="36" t="e">
        <f>VLOOKUP(B21,Jobs!B:D,2,FALSE)</f>
        <v>#N/A</v>
      </c>
      <c r="D21" s="34" t="e">
        <f>VLOOKUP(B21,Jobs!B:E,4,FALSE)</f>
        <v>#N/A</v>
      </c>
      <c r="E21" s="122" t="e">
        <f>VLOOKUP(B21,Jobs!B:E,3,FALSE)</f>
        <v>#N/A</v>
      </c>
      <c r="F21" s="17"/>
      <c r="G21" s="29"/>
      <c r="H21" s="129">
        <f t="shared" si="0"/>
        <v>0</v>
      </c>
      <c r="I21" s="20"/>
      <c r="J21" s="29"/>
      <c r="K21" s="129">
        <f t="shared" si="1"/>
        <v>0</v>
      </c>
      <c r="L21" s="20"/>
      <c r="M21" s="29"/>
      <c r="N21" s="129">
        <f t="shared" si="2"/>
        <v>0</v>
      </c>
      <c r="O21" s="17"/>
      <c r="P21" s="29"/>
      <c r="Q21" s="133">
        <f t="shared" si="3"/>
        <v>0</v>
      </c>
      <c r="R21" s="23"/>
      <c r="S21" s="29"/>
      <c r="T21" s="138">
        <f t="shared" si="4"/>
        <v>0</v>
      </c>
      <c r="U21" s="17"/>
      <c r="V21" s="29"/>
      <c r="W21" s="133">
        <f t="shared" si="5"/>
        <v>0</v>
      </c>
      <c r="X21" s="20"/>
      <c r="Y21" s="29"/>
      <c r="Z21" s="129">
        <f t="shared" si="6"/>
        <v>0</v>
      </c>
      <c r="AA21" s="180">
        <f>SUM(H21,K21,N21,Q21,T21,W21,Z21)</f>
        <v>0</v>
      </c>
      <c r="AB21" s="181"/>
    </row>
    <row r="22" spans="2:28" ht="21.75" customHeight="1">
      <c r="B22" s="164"/>
      <c r="C22" s="37" t="e">
        <f>VLOOKUP(B22,Jobs!B:D,2,FALSE)</f>
        <v>#N/A</v>
      </c>
      <c r="D22" s="33" t="e">
        <f>VLOOKUP(B22,Jobs!B:E,4,FALSE)</f>
        <v>#N/A</v>
      </c>
      <c r="E22" s="121" t="e">
        <f>VLOOKUP(B22,Jobs!B:E,3,FALSE)</f>
        <v>#N/A</v>
      </c>
      <c r="F22" s="15"/>
      <c r="G22" s="28"/>
      <c r="H22" s="128">
        <f t="shared" si="0"/>
        <v>0</v>
      </c>
      <c r="I22" s="19"/>
      <c r="J22" s="28"/>
      <c r="K22" s="128">
        <f t="shared" si="1"/>
        <v>0</v>
      </c>
      <c r="L22" s="19"/>
      <c r="M22" s="28"/>
      <c r="N22" s="128">
        <f t="shared" si="2"/>
        <v>0</v>
      </c>
      <c r="O22" s="15"/>
      <c r="P22" s="28"/>
      <c r="Q22" s="134">
        <f t="shared" si="3"/>
        <v>0</v>
      </c>
      <c r="R22" s="22"/>
      <c r="S22" s="28"/>
      <c r="T22" s="139">
        <f t="shared" si="4"/>
        <v>0</v>
      </c>
      <c r="U22" s="15"/>
      <c r="V22" s="28"/>
      <c r="W22" s="134">
        <f t="shared" si="5"/>
        <v>0</v>
      </c>
      <c r="X22" s="19"/>
      <c r="Y22" s="28"/>
      <c r="Z22" s="128">
        <f t="shared" si="6"/>
        <v>0</v>
      </c>
      <c r="AA22" s="178">
        <f>SUM(H22,K22,N22,Q22,T22,W22,Z22)</f>
        <v>0</v>
      </c>
      <c r="AB22" s="179"/>
    </row>
    <row r="23" spans="2:28" ht="21.75" customHeight="1">
      <c r="B23" s="166"/>
      <c r="C23" s="36" t="e">
        <f>VLOOKUP(B23,Jobs!B:D,2,FALSE)</f>
        <v>#N/A</v>
      </c>
      <c r="D23" s="34" t="e">
        <f>VLOOKUP(B23,Jobs!B:E,4,FALSE)</f>
        <v>#N/A</v>
      </c>
      <c r="E23" s="122" t="e">
        <f>VLOOKUP(B23,Jobs!B:E,3,FALSE)</f>
        <v>#N/A</v>
      </c>
      <c r="F23" s="17"/>
      <c r="G23" s="29"/>
      <c r="H23" s="129">
        <f t="shared" si="0"/>
        <v>0</v>
      </c>
      <c r="I23" s="20"/>
      <c r="J23" s="29"/>
      <c r="K23" s="129">
        <f t="shared" si="1"/>
        <v>0</v>
      </c>
      <c r="L23" s="20"/>
      <c r="M23" s="29"/>
      <c r="N23" s="129">
        <f t="shared" si="2"/>
        <v>0</v>
      </c>
      <c r="O23" s="17"/>
      <c r="P23" s="29"/>
      <c r="Q23" s="133">
        <f t="shared" si="3"/>
        <v>0</v>
      </c>
      <c r="R23" s="23"/>
      <c r="S23" s="29"/>
      <c r="T23" s="138">
        <f t="shared" si="4"/>
        <v>0</v>
      </c>
      <c r="U23" s="17"/>
      <c r="V23" s="29"/>
      <c r="W23" s="133">
        <f t="shared" si="5"/>
        <v>0</v>
      </c>
      <c r="X23" s="20"/>
      <c r="Y23" s="29"/>
      <c r="Z23" s="129">
        <f t="shared" si="6"/>
        <v>0</v>
      </c>
      <c r="AA23" s="180">
        <f>SUM(H23,K23,N23,Q23,T23,W23,Z23)</f>
        <v>0</v>
      </c>
      <c r="AB23" s="181"/>
    </row>
    <row r="24" spans="2:28" ht="21.75" customHeight="1">
      <c r="B24" s="164"/>
      <c r="C24" s="37" t="e">
        <f>VLOOKUP(B24,Jobs!B:D,2,FALSE)</f>
        <v>#N/A</v>
      </c>
      <c r="D24" s="33" t="e">
        <f>VLOOKUP(B24,Jobs!B:E,4,FALSE)</f>
        <v>#N/A</v>
      </c>
      <c r="E24" s="121" t="e">
        <f>VLOOKUP(B24,Jobs!B:E,3,FALSE)</f>
        <v>#N/A</v>
      </c>
      <c r="F24" s="15"/>
      <c r="G24" s="28"/>
      <c r="H24" s="128">
        <f t="shared" si="0"/>
        <v>0</v>
      </c>
      <c r="I24" s="19"/>
      <c r="J24" s="28"/>
      <c r="K24" s="128">
        <f t="shared" si="1"/>
        <v>0</v>
      </c>
      <c r="L24" s="19"/>
      <c r="M24" s="28"/>
      <c r="N24" s="128">
        <f t="shared" si="2"/>
        <v>0</v>
      </c>
      <c r="O24" s="15"/>
      <c r="P24" s="28"/>
      <c r="Q24" s="134">
        <f t="shared" si="3"/>
        <v>0</v>
      </c>
      <c r="R24" s="22"/>
      <c r="S24" s="28"/>
      <c r="T24" s="139">
        <f t="shared" si="4"/>
        <v>0</v>
      </c>
      <c r="U24" s="15"/>
      <c r="V24" s="28"/>
      <c r="W24" s="134">
        <f t="shared" si="5"/>
        <v>0</v>
      </c>
      <c r="X24" s="19"/>
      <c r="Y24" s="28"/>
      <c r="Z24" s="128">
        <f t="shared" si="6"/>
        <v>0</v>
      </c>
      <c r="AA24" s="178">
        <f t="shared" si="7"/>
        <v>0</v>
      </c>
      <c r="AB24" s="179"/>
    </row>
    <row r="25" spans="2:28" ht="21.75" customHeight="1">
      <c r="B25" s="165"/>
      <c r="C25" s="36" t="e">
        <f>VLOOKUP(B25,Jobs!B:D,2,FALSE)</f>
        <v>#N/A</v>
      </c>
      <c r="D25" s="34" t="e">
        <f>VLOOKUP(B25,Jobs!B:E,4,FALSE)</f>
        <v>#N/A</v>
      </c>
      <c r="E25" s="122" t="e">
        <f>VLOOKUP(B25,Jobs!B:E,3,FALSE)</f>
        <v>#N/A</v>
      </c>
      <c r="F25" s="17"/>
      <c r="G25" s="29"/>
      <c r="H25" s="129">
        <f t="shared" si="0"/>
        <v>0</v>
      </c>
      <c r="I25" s="20"/>
      <c r="J25" s="29"/>
      <c r="K25" s="129">
        <f t="shared" si="1"/>
        <v>0</v>
      </c>
      <c r="L25" s="20"/>
      <c r="M25" s="27"/>
      <c r="N25" s="129">
        <f t="shared" si="2"/>
        <v>0</v>
      </c>
      <c r="O25" s="17"/>
      <c r="P25" s="29"/>
      <c r="Q25" s="133">
        <f t="shared" si="3"/>
        <v>0</v>
      </c>
      <c r="R25" s="23"/>
      <c r="S25" s="29"/>
      <c r="T25" s="138">
        <f t="shared" si="4"/>
        <v>0</v>
      </c>
      <c r="U25" s="17"/>
      <c r="V25" s="29"/>
      <c r="W25" s="133">
        <f t="shared" si="5"/>
        <v>0</v>
      </c>
      <c r="X25" s="20"/>
      <c r="Y25" s="29"/>
      <c r="Z25" s="129">
        <f t="shared" si="6"/>
        <v>0</v>
      </c>
      <c r="AA25" s="180">
        <f t="shared" si="7"/>
        <v>0</v>
      </c>
      <c r="AB25" s="181"/>
    </row>
    <row r="26" spans="2:28" ht="21.75" customHeight="1">
      <c r="B26" s="167"/>
      <c r="C26" s="62" t="e">
        <f>VLOOKUP(B26,Jobs!B:D,2,FALSE)</f>
        <v>#N/A</v>
      </c>
      <c r="D26" s="63" t="e">
        <f>VLOOKUP(B26,Jobs!B:E,4,FALSE)</f>
        <v>#N/A</v>
      </c>
      <c r="E26" s="123" t="e">
        <f>VLOOKUP(B26,Jobs!B:E,3,FALSE)</f>
        <v>#N/A</v>
      </c>
      <c r="F26" s="64"/>
      <c r="G26" s="65"/>
      <c r="H26" s="130">
        <f t="shared" si="0"/>
        <v>0</v>
      </c>
      <c r="I26" s="66"/>
      <c r="J26" s="65"/>
      <c r="K26" s="130">
        <f t="shared" si="1"/>
        <v>0</v>
      </c>
      <c r="L26" s="66"/>
      <c r="M26" s="65"/>
      <c r="N26" s="130">
        <f t="shared" si="2"/>
        <v>0</v>
      </c>
      <c r="O26" s="64"/>
      <c r="P26" s="65"/>
      <c r="Q26" s="135">
        <f t="shared" si="3"/>
        <v>0</v>
      </c>
      <c r="R26" s="67"/>
      <c r="S26" s="65"/>
      <c r="T26" s="140">
        <f t="shared" si="4"/>
        <v>0</v>
      </c>
      <c r="U26" s="64"/>
      <c r="V26" s="65"/>
      <c r="W26" s="135">
        <f t="shared" si="5"/>
        <v>0</v>
      </c>
      <c r="X26" s="66"/>
      <c r="Y26" s="65"/>
      <c r="Z26" s="130">
        <f t="shared" si="6"/>
        <v>0</v>
      </c>
      <c r="AA26" s="180">
        <f>SUM(H26,K26,N26,Q26,T26,W26,Z26)</f>
        <v>0</v>
      </c>
      <c r="AB26" s="181"/>
    </row>
    <row r="27" spans="2:28" ht="21.75" customHeight="1">
      <c r="B27" s="168"/>
      <c r="C27" s="56" t="e">
        <f>VLOOKUP(B27,Jobs!B:D,2,FALSE)</f>
        <v>#N/A</v>
      </c>
      <c r="D27" s="57" t="e">
        <f>VLOOKUP(B27,Jobs!B:E,4,FALSE)</f>
        <v>#N/A</v>
      </c>
      <c r="E27" s="124" t="e">
        <f>VLOOKUP(B27,Jobs!B:E,3,FALSE)</f>
        <v>#N/A</v>
      </c>
      <c r="F27" s="58"/>
      <c r="G27" s="59"/>
      <c r="H27" s="130">
        <f t="shared" si="0"/>
        <v>0</v>
      </c>
      <c r="I27" s="60"/>
      <c r="J27" s="59"/>
      <c r="K27" s="130">
        <f t="shared" si="1"/>
        <v>0</v>
      </c>
      <c r="L27" s="60"/>
      <c r="M27" s="59"/>
      <c r="N27" s="130">
        <f t="shared" si="2"/>
        <v>0</v>
      </c>
      <c r="O27" s="58"/>
      <c r="P27" s="59"/>
      <c r="Q27" s="135">
        <f t="shared" si="3"/>
        <v>0</v>
      </c>
      <c r="R27" s="61"/>
      <c r="S27" s="59"/>
      <c r="T27" s="140">
        <f t="shared" si="4"/>
        <v>0</v>
      </c>
      <c r="U27" s="58"/>
      <c r="V27" s="59"/>
      <c r="W27" s="135">
        <f t="shared" si="5"/>
        <v>0</v>
      </c>
      <c r="X27" s="60"/>
      <c r="Y27" s="59"/>
      <c r="Z27" s="130">
        <f t="shared" si="6"/>
        <v>0</v>
      </c>
      <c r="AA27" s="180">
        <f>SUM(H27,K27,N27,Q27,T27,W27,Z27)</f>
        <v>0</v>
      </c>
      <c r="AB27" s="181"/>
    </row>
    <row r="28" spans="2:28" ht="21.75" customHeight="1">
      <c r="B28" s="164"/>
      <c r="C28" s="37" t="e">
        <f>VLOOKUP(B28,Jobs!B:D,2,FALSE)</f>
        <v>#N/A</v>
      </c>
      <c r="D28" s="33" t="e">
        <f>VLOOKUP(B28,Jobs!B:E,4,FALSE)</f>
        <v>#N/A</v>
      </c>
      <c r="E28" s="121" t="e">
        <f>VLOOKUP(B28,Jobs!B:E,3,FALSE)</f>
        <v>#N/A</v>
      </c>
      <c r="F28" s="15"/>
      <c r="G28" s="28"/>
      <c r="H28" s="128">
        <f t="shared" si="0"/>
        <v>0</v>
      </c>
      <c r="I28" s="19"/>
      <c r="J28" s="28"/>
      <c r="K28" s="128">
        <f t="shared" si="1"/>
        <v>0</v>
      </c>
      <c r="L28" s="19"/>
      <c r="M28" s="28"/>
      <c r="N28" s="128">
        <f t="shared" si="2"/>
        <v>0</v>
      </c>
      <c r="O28" s="15"/>
      <c r="P28" s="28"/>
      <c r="Q28" s="134">
        <f t="shared" si="3"/>
        <v>0</v>
      </c>
      <c r="R28" s="22"/>
      <c r="S28" s="28"/>
      <c r="T28" s="139">
        <f t="shared" si="4"/>
        <v>0</v>
      </c>
      <c r="U28" s="15"/>
      <c r="V28" s="28"/>
      <c r="W28" s="134">
        <f t="shared" si="5"/>
        <v>0</v>
      </c>
      <c r="X28" s="19"/>
      <c r="Y28" s="28"/>
      <c r="Z28" s="128">
        <f t="shared" si="6"/>
        <v>0</v>
      </c>
      <c r="AA28" s="178">
        <f t="shared" si="7"/>
        <v>0</v>
      </c>
      <c r="AB28" s="179"/>
    </row>
    <row r="29" spans="2:28" ht="21.75" customHeight="1">
      <c r="B29" s="168"/>
      <c r="C29" s="56" t="e">
        <f>VLOOKUP(B29,Jobs!B:D,2,FALSE)</f>
        <v>#N/A</v>
      </c>
      <c r="D29" s="57" t="e">
        <f>VLOOKUP(B29,Jobs!B:E,4,FALSE)</f>
        <v>#N/A</v>
      </c>
      <c r="E29" s="124" t="e">
        <f>VLOOKUP(B29,Jobs!B:E,3,FALSE)</f>
        <v>#N/A</v>
      </c>
      <c r="F29" s="58"/>
      <c r="G29" s="59"/>
      <c r="H29" s="130">
        <f t="shared" si="0"/>
        <v>0</v>
      </c>
      <c r="I29" s="60"/>
      <c r="J29" s="59"/>
      <c r="K29" s="130">
        <f t="shared" si="1"/>
        <v>0</v>
      </c>
      <c r="L29" s="60"/>
      <c r="M29" s="59"/>
      <c r="N29" s="130">
        <f t="shared" si="2"/>
        <v>0</v>
      </c>
      <c r="O29" s="58"/>
      <c r="P29" s="59"/>
      <c r="Q29" s="135">
        <f t="shared" si="3"/>
        <v>0</v>
      </c>
      <c r="R29" s="61"/>
      <c r="S29" s="59"/>
      <c r="T29" s="140">
        <f t="shared" si="4"/>
        <v>0</v>
      </c>
      <c r="U29" s="58"/>
      <c r="V29" s="59"/>
      <c r="W29" s="135">
        <f t="shared" si="5"/>
        <v>0</v>
      </c>
      <c r="X29" s="60"/>
      <c r="Y29" s="59"/>
      <c r="Z29" s="130">
        <f t="shared" si="6"/>
        <v>0</v>
      </c>
      <c r="AA29" s="178">
        <f>SUM(H29,K29,N29,Q29,T29,W29,Z29)</f>
        <v>0</v>
      </c>
      <c r="AB29" s="179"/>
    </row>
    <row r="30" spans="2:28" ht="21.75" customHeight="1">
      <c r="B30" s="169"/>
      <c r="C30" s="68" t="e">
        <f>VLOOKUP(B30,Jobs!B:D,2,FALSE)</f>
        <v>#N/A</v>
      </c>
      <c r="D30" s="69" t="e">
        <f>VLOOKUP(B30,Jobs!B:E,4,FALSE)</f>
        <v>#N/A</v>
      </c>
      <c r="E30" s="125" t="e">
        <f>VLOOKUP(B30,Jobs!B:E,3,FALSE)</f>
        <v>#N/A</v>
      </c>
      <c r="F30" s="70"/>
      <c r="G30" s="71"/>
      <c r="H30" s="131">
        <f t="shared" si="0"/>
        <v>0</v>
      </c>
      <c r="I30" s="72"/>
      <c r="J30" s="71"/>
      <c r="K30" s="131">
        <f t="shared" si="1"/>
        <v>0</v>
      </c>
      <c r="L30" s="72"/>
      <c r="M30" s="71"/>
      <c r="N30" s="131">
        <f t="shared" si="2"/>
        <v>0</v>
      </c>
      <c r="O30" s="70"/>
      <c r="P30" s="71"/>
      <c r="Q30" s="136">
        <f t="shared" si="3"/>
        <v>0</v>
      </c>
      <c r="R30" s="73"/>
      <c r="S30" s="71"/>
      <c r="T30" s="141">
        <f t="shared" si="4"/>
        <v>0</v>
      </c>
      <c r="U30" s="70"/>
      <c r="V30" s="71"/>
      <c r="W30" s="136">
        <f t="shared" si="5"/>
        <v>0</v>
      </c>
      <c r="X30" s="72"/>
      <c r="Y30" s="71"/>
      <c r="Z30" s="131">
        <f t="shared" si="6"/>
        <v>0</v>
      </c>
      <c r="AA30" s="178">
        <f>SUM(H30,K30,N30,Q30,T30,W30,Z30)</f>
        <v>0</v>
      </c>
      <c r="AB30" s="179"/>
    </row>
    <row r="31" spans="2:28" ht="21.75" customHeight="1">
      <c r="B31" s="165"/>
      <c r="C31" s="36" t="e">
        <f>VLOOKUP(B31,Jobs!B:D,2,FALSE)</f>
        <v>#N/A</v>
      </c>
      <c r="D31" s="34" t="e">
        <f>VLOOKUP(B31,Jobs!B:E,4,FALSE)</f>
        <v>#N/A</v>
      </c>
      <c r="E31" s="122" t="e">
        <f>VLOOKUP(B31,Jobs!B:E,3,FALSE)</f>
        <v>#N/A</v>
      </c>
      <c r="F31" s="17"/>
      <c r="G31" s="29"/>
      <c r="H31" s="129">
        <f t="shared" si="0"/>
        <v>0</v>
      </c>
      <c r="I31" s="20"/>
      <c r="J31" s="29"/>
      <c r="K31" s="129">
        <f t="shared" si="1"/>
        <v>0</v>
      </c>
      <c r="L31" s="20"/>
      <c r="M31" s="29"/>
      <c r="N31" s="129">
        <f t="shared" si="2"/>
        <v>0</v>
      </c>
      <c r="O31" s="17"/>
      <c r="P31" s="29"/>
      <c r="Q31" s="133">
        <f t="shared" si="3"/>
        <v>0</v>
      </c>
      <c r="R31" s="23"/>
      <c r="S31" s="29"/>
      <c r="T31" s="138">
        <f t="shared" si="4"/>
        <v>0</v>
      </c>
      <c r="U31" s="17"/>
      <c r="V31" s="29"/>
      <c r="W31" s="133">
        <f t="shared" si="5"/>
        <v>0</v>
      </c>
      <c r="X31" s="20"/>
      <c r="Y31" s="29"/>
      <c r="Z31" s="129">
        <f t="shared" si="6"/>
        <v>0</v>
      </c>
      <c r="AA31" s="188">
        <f t="shared" si="7"/>
        <v>0</v>
      </c>
      <c r="AB31" s="189"/>
    </row>
    <row r="32" spans="2:28" ht="21.75" customHeight="1">
      <c r="B32" s="164"/>
      <c r="C32" s="37" t="e">
        <f>VLOOKUP(B32,Jobs!B:D,2,FALSE)</f>
        <v>#N/A</v>
      </c>
      <c r="D32" s="33" t="e">
        <f>VLOOKUP(B32,Jobs!B:E,4,FALSE)</f>
        <v>#N/A</v>
      </c>
      <c r="E32" s="121" t="e">
        <f>VLOOKUP(B32,Jobs!B:E,3,FALSE)</f>
        <v>#N/A</v>
      </c>
      <c r="F32" s="15"/>
      <c r="G32" s="28"/>
      <c r="H32" s="128">
        <f t="shared" si="0"/>
        <v>0</v>
      </c>
      <c r="I32" s="19"/>
      <c r="J32" s="28"/>
      <c r="K32" s="128">
        <f t="shared" si="1"/>
        <v>0</v>
      </c>
      <c r="L32" s="19"/>
      <c r="M32" s="28"/>
      <c r="N32" s="128">
        <f t="shared" si="2"/>
        <v>0</v>
      </c>
      <c r="O32" s="15"/>
      <c r="P32" s="28"/>
      <c r="Q32" s="134">
        <f t="shared" si="3"/>
        <v>0</v>
      </c>
      <c r="R32" s="22"/>
      <c r="S32" s="28"/>
      <c r="T32" s="139">
        <f t="shared" si="4"/>
        <v>0</v>
      </c>
      <c r="U32" s="15"/>
      <c r="V32" s="28"/>
      <c r="W32" s="134">
        <f t="shared" si="5"/>
        <v>0</v>
      </c>
      <c r="X32" s="19"/>
      <c r="Y32" s="28"/>
      <c r="Z32" s="128">
        <f t="shared" si="6"/>
        <v>0</v>
      </c>
      <c r="AA32" s="229">
        <f t="shared" si="7"/>
        <v>0</v>
      </c>
      <c r="AB32" s="230"/>
    </row>
    <row r="33" spans="2:29" ht="21.75" customHeight="1">
      <c r="B33" s="165"/>
      <c r="C33" s="36" t="e">
        <f>VLOOKUP(B33,Jobs!B:D,2,FALSE)</f>
        <v>#N/A</v>
      </c>
      <c r="D33" s="34" t="e">
        <f>VLOOKUP(B33,Jobs!B:E,4,FALSE)</f>
        <v>#N/A</v>
      </c>
      <c r="E33" s="122" t="e">
        <f>VLOOKUP(B33,Jobs!B:E,3,FALSE)</f>
        <v>#N/A</v>
      </c>
      <c r="F33" s="17"/>
      <c r="G33" s="29"/>
      <c r="H33" s="129">
        <f t="shared" si="0"/>
        <v>0</v>
      </c>
      <c r="I33" s="20"/>
      <c r="J33" s="29"/>
      <c r="K33" s="129">
        <f t="shared" si="1"/>
        <v>0</v>
      </c>
      <c r="L33" s="20"/>
      <c r="M33" s="29"/>
      <c r="N33" s="129">
        <f t="shared" si="2"/>
        <v>0</v>
      </c>
      <c r="O33" s="17"/>
      <c r="P33" s="29"/>
      <c r="Q33" s="133">
        <f t="shared" si="3"/>
        <v>0</v>
      </c>
      <c r="R33" s="23"/>
      <c r="S33" s="29"/>
      <c r="T33" s="138">
        <f t="shared" si="4"/>
        <v>0</v>
      </c>
      <c r="U33" s="17"/>
      <c r="V33" s="29"/>
      <c r="W33" s="133">
        <f t="shared" si="5"/>
        <v>0</v>
      </c>
      <c r="X33" s="20"/>
      <c r="Y33" s="29"/>
      <c r="Z33" s="129">
        <f t="shared" si="6"/>
        <v>0</v>
      </c>
      <c r="AA33" s="188">
        <f t="shared" si="7"/>
        <v>0</v>
      </c>
      <c r="AB33" s="189"/>
    </row>
    <row r="34" spans="2:29" ht="21.75" customHeight="1">
      <c r="B34" s="164"/>
      <c r="C34" s="37" t="e">
        <f>VLOOKUP(B34,Jobs!B:D,2,FALSE)</f>
        <v>#N/A</v>
      </c>
      <c r="D34" s="33" t="e">
        <f>VLOOKUP(B34,Jobs!B:E,4,FALSE)</f>
        <v>#N/A</v>
      </c>
      <c r="E34" s="121" t="e">
        <f>VLOOKUP(B34,Jobs!B:E,3,FALSE)</f>
        <v>#N/A</v>
      </c>
      <c r="F34" s="15"/>
      <c r="G34" s="28"/>
      <c r="H34" s="128">
        <f t="shared" si="0"/>
        <v>0</v>
      </c>
      <c r="I34" s="19"/>
      <c r="J34" s="28"/>
      <c r="K34" s="128">
        <f t="shared" si="1"/>
        <v>0</v>
      </c>
      <c r="L34" s="19"/>
      <c r="M34" s="28"/>
      <c r="N34" s="128">
        <f t="shared" si="2"/>
        <v>0</v>
      </c>
      <c r="O34" s="15"/>
      <c r="P34" s="28"/>
      <c r="Q34" s="134">
        <f t="shared" si="3"/>
        <v>0</v>
      </c>
      <c r="R34" s="22"/>
      <c r="S34" s="28"/>
      <c r="T34" s="139">
        <f t="shared" si="4"/>
        <v>0</v>
      </c>
      <c r="U34" s="15"/>
      <c r="V34" s="28"/>
      <c r="W34" s="134">
        <f t="shared" si="5"/>
        <v>0</v>
      </c>
      <c r="X34" s="19"/>
      <c r="Y34" s="28"/>
      <c r="Z34" s="128">
        <f t="shared" si="6"/>
        <v>0</v>
      </c>
      <c r="AA34" s="229">
        <f t="shared" si="7"/>
        <v>0</v>
      </c>
      <c r="AB34" s="230"/>
    </row>
    <row r="35" spans="2:29" ht="21.75" customHeight="1">
      <c r="B35" s="165"/>
      <c r="C35" s="36" t="e">
        <f>VLOOKUP(B35,Jobs!B:D,2,FALSE)</f>
        <v>#N/A</v>
      </c>
      <c r="D35" s="34" t="e">
        <f>VLOOKUP(B35,Jobs!B:E,4,FALSE)</f>
        <v>#N/A</v>
      </c>
      <c r="E35" s="122" t="e">
        <f>VLOOKUP(B35,Jobs!B:E,3,FALSE)</f>
        <v>#N/A</v>
      </c>
      <c r="F35" s="17"/>
      <c r="G35" s="29"/>
      <c r="H35" s="129">
        <f t="shared" si="0"/>
        <v>0</v>
      </c>
      <c r="I35" s="20"/>
      <c r="J35" s="29"/>
      <c r="K35" s="129">
        <f t="shared" si="1"/>
        <v>0</v>
      </c>
      <c r="L35" s="20"/>
      <c r="M35" s="29"/>
      <c r="N35" s="129">
        <f t="shared" si="2"/>
        <v>0</v>
      </c>
      <c r="O35" s="17"/>
      <c r="P35" s="29"/>
      <c r="Q35" s="133">
        <f t="shared" si="3"/>
        <v>0</v>
      </c>
      <c r="R35" s="23"/>
      <c r="S35" s="29"/>
      <c r="T35" s="138">
        <f t="shared" si="4"/>
        <v>0</v>
      </c>
      <c r="U35" s="17"/>
      <c r="V35" s="29"/>
      <c r="W35" s="133">
        <f t="shared" si="5"/>
        <v>0</v>
      </c>
      <c r="X35" s="20"/>
      <c r="Y35" s="29"/>
      <c r="Z35" s="129">
        <f t="shared" si="6"/>
        <v>0</v>
      </c>
      <c r="AA35" s="180">
        <f t="shared" si="7"/>
        <v>0</v>
      </c>
      <c r="AB35" s="181"/>
    </row>
    <row r="36" spans="2:29" ht="21.75" customHeight="1">
      <c r="B36" s="164"/>
      <c r="C36" s="37" t="e">
        <f>VLOOKUP(B36,Jobs!B:D,2,FALSE)</f>
        <v>#N/A</v>
      </c>
      <c r="D36" s="33" t="e">
        <f>VLOOKUP(B36,Jobs!B:E,4,FALSE)</f>
        <v>#N/A</v>
      </c>
      <c r="E36" s="121" t="e">
        <f>VLOOKUP(B36,Jobs!B:E,3,FALSE)</f>
        <v>#N/A</v>
      </c>
      <c r="F36" s="15"/>
      <c r="G36" s="28"/>
      <c r="H36" s="128">
        <f t="shared" si="0"/>
        <v>0</v>
      </c>
      <c r="I36" s="19"/>
      <c r="J36" s="28"/>
      <c r="K36" s="128">
        <f t="shared" si="1"/>
        <v>0</v>
      </c>
      <c r="L36" s="19"/>
      <c r="M36" s="28"/>
      <c r="N36" s="128">
        <f t="shared" si="2"/>
        <v>0</v>
      </c>
      <c r="O36" s="15"/>
      <c r="P36" s="28"/>
      <c r="Q36" s="134">
        <f t="shared" si="3"/>
        <v>0</v>
      </c>
      <c r="R36" s="22"/>
      <c r="S36" s="28"/>
      <c r="T36" s="139">
        <f t="shared" si="4"/>
        <v>0</v>
      </c>
      <c r="U36" s="15"/>
      <c r="V36" s="28"/>
      <c r="W36" s="134">
        <f t="shared" si="5"/>
        <v>0</v>
      </c>
      <c r="X36" s="19"/>
      <c r="Y36" s="28"/>
      <c r="Z36" s="128">
        <f t="shared" si="6"/>
        <v>0</v>
      </c>
      <c r="AA36" s="178">
        <f t="shared" si="7"/>
        <v>0</v>
      </c>
      <c r="AB36" s="179"/>
    </row>
    <row r="37" spans="2:29" ht="21.75" customHeight="1">
      <c r="B37" s="165"/>
      <c r="C37" s="36" t="e">
        <f>VLOOKUP(B37,Jobs!B:D,2,FALSE)</f>
        <v>#N/A</v>
      </c>
      <c r="D37" s="34" t="e">
        <f>VLOOKUP(B37,Jobs!B:E,4,FALSE)</f>
        <v>#N/A</v>
      </c>
      <c r="E37" s="122" t="e">
        <f>VLOOKUP(B37,Jobs!B:E,3,FALSE)</f>
        <v>#N/A</v>
      </c>
      <c r="F37" s="17"/>
      <c r="G37" s="29"/>
      <c r="H37" s="129">
        <f t="shared" si="0"/>
        <v>0</v>
      </c>
      <c r="I37" s="20"/>
      <c r="J37" s="29"/>
      <c r="K37" s="129">
        <f t="shared" si="1"/>
        <v>0</v>
      </c>
      <c r="L37" s="20"/>
      <c r="M37" s="29"/>
      <c r="N37" s="129">
        <f t="shared" si="2"/>
        <v>0</v>
      </c>
      <c r="O37" s="17"/>
      <c r="P37" s="29"/>
      <c r="Q37" s="133">
        <f t="shared" si="3"/>
        <v>0</v>
      </c>
      <c r="R37" s="23"/>
      <c r="S37" s="29"/>
      <c r="T37" s="138">
        <f t="shared" si="4"/>
        <v>0</v>
      </c>
      <c r="U37" s="17"/>
      <c r="V37" s="29"/>
      <c r="W37" s="133">
        <f t="shared" si="5"/>
        <v>0</v>
      </c>
      <c r="X37" s="20"/>
      <c r="Y37" s="29"/>
      <c r="Z37" s="129">
        <f t="shared" si="6"/>
        <v>0</v>
      </c>
      <c r="AA37" s="180">
        <f t="shared" si="7"/>
        <v>0</v>
      </c>
      <c r="AB37" s="181"/>
    </row>
    <row r="38" spans="2:29" ht="21.75" customHeight="1">
      <c r="B38" s="164"/>
      <c r="C38" s="37" t="e">
        <f>VLOOKUP(B38,Jobs!B:D,2,FALSE)</f>
        <v>#N/A</v>
      </c>
      <c r="D38" s="33" t="e">
        <f>VLOOKUP(B38,Jobs!B:E,4,FALSE)</f>
        <v>#N/A</v>
      </c>
      <c r="E38" s="121" t="e">
        <f>VLOOKUP(B38,Jobs!B:E,3,FALSE)</f>
        <v>#N/A</v>
      </c>
      <c r="F38" s="15"/>
      <c r="G38" s="28"/>
      <c r="H38" s="128">
        <f t="shared" si="0"/>
        <v>0</v>
      </c>
      <c r="I38" s="19"/>
      <c r="J38" s="28"/>
      <c r="K38" s="128">
        <f t="shared" si="1"/>
        <v>0</v>
      </c>
      <c r="L38" s="19"/>
      <c r="M38" s="28"/>
      <c r="N38" s="128">
        <f t="shared" si="2"/>
        <v>0</v>
      </c>
      <c r="O38" s="15"/>
      <c r="P38" s="28"/>
      <c r="Q38" s="134">
        <f t="shared" si="3"/>
        <v>0</v>
      </c>
      <c r="R38" s="22"/>
      <c r="S38" s="28"/>
      <c r="T38" s="139">
        <f t="shared" si="4"/>
        <v>0</v>
      </c>
      <c r="U38" s="15"/>
      <c r="V38" s="28"/>
      <c r="W38" s="134">
        <f t="shared" si="5"/>
        <v>0</v>
      </c>
      <c r="X38" s="19"/>
      <c r="Y38" s="28"/>
      <c r="Z38" s="128">
        <f t="shared" si="6"/>
        <v>0</v>
      </c>
      <c r="AA38" s="178">
        <f t="shared" si="7"/>
        <v>0</v>
      </c>
      <c r="AB38" s="179"/>
    </row>
    <row r="39" spans="2:29" ht="21.75" customHeight="1">
      <c r="B39" s="165"/>
      <c r="C39" s="36" t="e">
        <f>VLOOKUP(B39,Jobs!B:D,2,FALSE)</f>
        <v>#N/A</v>
      </c>
      <c r="D39" s="34" t="e">
        <f>VLOOKUP(B39,Jobs!B:E,4,FALSE)</f>
        <v>#N/A</v>
      </c>
      <c r="E39" s="122" t="e">
        <f>VLOOKUP(B39,Jobs!B:E,3,FALSE)</f>
        <v>#N/A</v>
      </c>
      <c r="F39" s="17"/>
      <c r="G39" s="29"/>
      <c r="H39" s="129">
        <f t="shared" si="0"/>
        <v>0</v>
      </c>
      <c r="I39" s="20"/>
      <c r="J39" s="29"/>
      <c r="K39" s="129">
        <f t="shared" si="1"/>
        <v>0</v>
      </c>
      <c r="L39" s="20"/>
      <c r="M39" s="29"/>
      <c r="N39" s="129">
        <f t="shared" si="2"/>
        <v>0</v>
      </c>
      <c r="O39" s="17"/>
      <c r="P39" s="29"/>
      <c r="Q39" s="133">
        <f t="shared" si="3"/>
        <v>0</v>
      </c>
      <c r="R39" s="23"/>
      <c r="S39" s="29"/>
      <c r="T39" s="138">
        <f t="shared" si="4"/>
        <v>0</v>
      </c>
      <c r="U39" s="17"/>
      <c r="V39" s="29"/>
      <c r="W39" s="133">
        <f t="shared" si="5"/>
        <v>0</v>
      </c>
      <c r="X39" s="20"/>
      <c r="Y39" s="29"/>
      <c r="Z39" s="129">
        <f t="shared" si="6"/>
        <v>0</v>
      </c>
      <c r="AA39" s="180">
        <f t="shared" si="7"/>
        <v>0</v>
      </c>
      <c r="AB39" s="181"/>
    </row>
    <row r="40" spans="2:29" ht="21.75" customHeight="1">
      <c r="B40" s="164"/>
      <c r="C40" s="37" t="e">
        <f>VLOOKUP(B40,Jobs!B:D,2,FALSE)</f>
        <v>#N/A</v>
      </c>
      <c r="D40" s="33" t="e">
        <f>VLOOKUP(B40,Jobs!B:E,4,FALSE)</f>
        <v>#N/A</v>
      </c>
      <c r="E40" s="121" t="e">
        <f>VLOOKUP(B40,Jobs!B:E,3,FALSE)</f>
        <v>#N/A</v>
      </c>
      <c r="F40" s="15"/>
      <c r="G40" s="28"/>
      <c r="H40" s="128">
        <f t="shared" si="0"/>
        <v>0</v>
      </c>
      <c r="I40" s="19"/>
      <c r="J40" s="28"/>
      <c r="K40" s="128">
        <f t="shared" si="1"/>
        <v>0</v>
      </c>
      <c r="L40" s="19"/>
      <c r="M40" s="28"/>
      <c r="N40" s="128">
        <f t="shared" si="2"/>
        <v>0</v>
      </c>
      <c r="O40" s="15"/>
      <c r="P40" s="28"/>
      <c r="Q40" s="134">
        <f t="shared" si="3"/>
        <v>0</v>
      </c>
      <c r="R40" s="22"/>
      <c r="S40" s="28"/>
      <c r="T40" s="139">
        <f t="shared" si="4"/>
        <v>0</v>
      </c>
      <c r="U40" s="15"/>
      <c r="V40" s="28"/>
      <c r="W40" s="134">
        <f t="shared" si="5"/>
        <v>0</v>
      </c>
      <c r="X40" s="19"/>
      <c r="Y40" s="28"/>
      <c r="Z40" s="128">
        <f t="shared" si="6"/>
        <v>0</v>
      </c>
      <c r="AA40" s="178">
        <f t="shared" si="7"/>
        <v>0</v>
      </c>
      <c r="AB40" s="179"/>
    </row>
    <row r="41" spans="2:29" ht="21.75" customHeight="1">
      <c r="B41" s="165"/>
      <c r="C41" s="36" t="e">
        <f>VLOOKUP(B41,Jobs!B:D,2,FALSE)</f>
        <v>#N/A</v>
      </c>
      <c r="D41" s="34" t="e">
        <f>VLOOKUP(B41,Jobs!B:E,4,FALSE)</f>
        <v>#N/A</v>
      </c>
      <c r="E41" s="122" t="e">
        <f>VLOOKUP(B41,Jobs!B:E,3,FALSE)</f>
        <v>#N/A</v>
      </c>
      <c r="F41" s="17"/>
      <c r="G41" s="29"/>
      <c r="H41" s="129">
        <f t="shared" si="0"/>
        <v>0</v>
      </c>
      <c r="I41" s="20"/>
      <c r="J41" s="29"/>
      <c r="K41" s="129">
        <f t="shared" si="1"/>
        <v>0</v>
      </c>
      <c r="L41" s="20"/>
      <c r="M41" s="29"/>
      <c r="N41" s="129">
        <f t="shared" si="2"/>
        <v>0</v>
      </c>
      <c r="O41" s="17"/>
      <c r="P41" s="29"/>
      <c r="Q41" s="133">
        <f t="shared" si="3"/>
        <v>0</v>
      </c>
      <c r="R41" s="23"/>
      <c r="S41" s="29"/>
      <c r="T41" s="138">
        <f t="shared" si="4"/>
        <v>0</v>
      </c>
      <c r="U41" s="17"/>
      <c r="V41" s="29"/>
      <c r="W41" s="133">
        <f t="shared" si="5"/>
        <v>0</v>
      </c>
      <c r="X41" s="20"/>
      <c r="Y41" s="29"/>
      <c r="Z41" s="129">
        <f t="shared" si="6"/>
        <v>0</v>
      </c>
      <c r="AA41" s="180">
        <f t="shared" si="7"/>
        <v>0</v>
      </c>
      <c r="AB41" s="181"/>
    </row>
    <row r="42" spans="2:29" ht="21.75" customHeight="1">
      <c r="B42" s="164"/>
      <c r="C42" s="37" t="e">
        <f>VLOOKUP(B42,Jobs!B:D,2,FALSE)</f>
        <v>#N/A</v>
      </c>
      <c r="D42" s="33" t="e">
        <f>VLOOKUP(B42,Jobs!B:E,4,FALSE)</f>
        <v>#N/A</v>
      </c>
      <c r="E42" s="121" t="e">
        <f>VLOOKUP(B42,Jobs!B:E,3,FALSE)</f>
        <v>#N/A</v>
      </c>
      <c r="F42" s="15"/>
      <c r="G42" s="28"/>
      <c r="H42" s="128">
        <f t="shared" si="0"/>
        <v>0</v>
      </c>
      <c r="I42" s="19"/>
      <c r="J42" s="28"/>
      <c r="K42" s="128">
        <f t="shared" si="1"/>
        <v>0</v>
      </c>
      <c r="L42" s="19"/>
      <c r="M42" s="28"/>
      <c r="N42" s="128">
        <f t="shared" si="2"/>
        <v>0</v>
      </c>
      <c r="O42" s="15"/>
      <c r="P42" s="28"/>
      <c r="Q42" s="134">
        <f t="shared" si="3"/>
        <v>0</v>
      </c>
      <c r="R42" s="22"/>
      <c r="S42" s="28"/>
      <c r="T42" s="139">
        <f t="shared" si="4"/>
        <v>0</v>
      </c>
      <c r="U42" s="15"/>
      <c r="V42" s="28"/>
      <c r="W42" s="134">
        <f t="shared" si="5"/>
        <v>0</v>
      </c>
      <c r="X42" s="19"/>
      <c r="Y42" s="28"/>
      <c r="Z42" s="128">
        <f t="shared" si="6"/>
        <v>0</v>
      </c>
      <c r="AA42" s="178">
        <f t="shared" si="7"/>
        <v>0</v>
      </c>
      <c r="AB42" s="179"/>
    </row>
    <row r="43" spans="2:29" ht="21.75" customHeight="1" thickBot="1">
      <c r="B43" s="170"/>
      <c r="C43" s="38" t="e">
        <f>VLOOKUP(B43,Jobs!B:D,2,FALSE)</f>
        <v>#N/A</v>
      </c>
      <c r="D43" s="35" t="e">
        <f>VLOOKUP(B43,Jobs!B:E,4,FALSE)</f>
        <v>#N/A</v>
      </c>
      <c r="E43" s="126" t="e">
        <f>VLOOKUP(B43,Jobs!B:E,3,FALSE)</f>
        <v>#N/A</v>
      </c>
      <c r="F43" s="18"/>
      <c r="G43" s="30"/>
      <c r="H43" s="132">
        <f t="shared" si="0"/>
        <v>0</v>
      </c>
      <c r="I43" s="21"/>
      <c r="J43" s="30"/>
      <c r="K43" s="132">
        <f t="shared" si="1"/>
        <v>0</v>
      </c>
      <c r="L43" s="21"/>
      <c r="M43" s="30"/>
      <c r="N43" s="132">
        <f t="shared" si="2"/>
        <v>0</v>
      </c>
      <c r="O43" s="18"/>
      <c r="P43" s="30"/>
      <c r="Q43" s="137">
        <f t="shared" si="3"/>
        <v>0</v>
      </c>
      <c r="R43" s="24"/>
      <c r="S43" s="31"/>
      <c r="T43" s="142">
        <f t="shared" si="4"/>
        <v>0</v>
      </c>
      <c r="U43" s="18"/>
      <c r="V43" s="30"/>
      <c r="W43" s="137">
        <f t="shared" si="5"/>
        <v>0</v>
      </c>
      <c r="X43" s="21"/>
      <c r="Y43" s="30"/>
      <c r="Z43" s="132">
        <f t="shared" si="6"/>
        <v>0</v>
      </c>
      <c r="AA43" s="190">
        <f t="shared" si="7"/>
        <v>0</v>
      </c>
      <c r="AB43" s="191"/>
    </row>
    <row r="44" spans="2:29" ht="18.75" customHeight="1" thickBot="1">
      <c r="B44" s="232">
        <f>WSDate</f>
        <v>39935</v>
      </c>
      <c r="C44" s="102"/>
      <c r="D44" s="102"/>
      <c r="E44" s="103"/>
      <c r="F44" s="236">
        <f>WSDate + 2</f>
        <v>39937</v>
      </c>
      <c r="G44" s="237"/>
      <c r="H44" s="146" t="s">
        <v>22</v>
      </c>
      <c r="I44" s="182">
        <f>WSDate + 3</f>
        <v>39938</v>
      </c>
      <c r="J44" s="183"/>
      <c r="K44" s="146" t="s">
        <v>22</v>
      </c>
      <c r="L44" s="182">
        <f>WSDate + 4</f>
        <v>39939</v>
      </c>
      <c r="M44" s="183"/>
      <c r="N44" s="146" t="s">
        <v>22</v>
      </c>
      <c r="O44" s="182">
        <f>WSDate + 5</f>
        <v>39940</v>
      </c>
      <c r="P44" s="183"/>
      <c r="Q44" s="146" t="s">
        <v>22</v>
      </c>
      <c r="R44" s="182">
        <f>WSDate + 6</f>
        <v>39941</v>
      </c>
      <c r="S44" s="183"/>
      <c r="T44" s="146" t="s">
        <v>22</v>
      </c>
      <c r="U44" s="182">
        <f>WSDate + 7</f>
        <v>39942</v>
      </c>
      <c r="V44" s="183"/>
      <c r="W44" s="146" t="s">
        <v>22</v>
      </c>
      <c r="X44" s="182">
        <f>WSDate + 1</f>
        <v>39936</v>
      </c>
      <c r="Y44" s="183"/>
      <c r="Z44" s="146" t="s">
        <v>22</v>
      </c>
      <c r="AA44" s="147"/>
      <c r="AB44" s="148"/>
      <c r="AC44" s="102"/>
    </row>
    <row r="45" spans="2:29" ht="18.75" customHeight="1" thickTop="1" thickBot="1">
      <c r="B45" s="232"/>
      <c r="C45" s="102"/>
      <c r="D45" s="233" t="s">
        <v>123</v>
      </c>
      <c r="E45" s="234"/>
      <c r="F45" s="234"/>
      <c r="G45" s="235"/>
      <c r="H45" s="149">
        <f>SUM(H11:H43)</f>
        <v>39.000000000000043</v>
      </c>
      <c r="I45" s="150" t="s">
        <v>11</v>
      </c>
      <c r="J45" s="151"/>
      <c r="K45" s="152">
        <f>SUM(K11:K43)</f>
        <v>1.2500000000000169</v>
      </c>
      <c r="L45" s="150" t="s">
        <v>11</v>
      </c>
      <c r="M45" s="151"/>
      <c r="N45" s="152">
        <f>SUM(N11:N43)</f>
        <v>19</v>
      </c>
      <c r="O45" s="150" t="s">
        <v>11</v>
      </c>
      <c r="P45" s="151"/>
      <c r="Q45" s="152">
        <f>SUM(Q11:Q43)</f>
        <v>3.7500000000000151</v>
      </c>
      <c r="R45" s="150" t="s">
        <v>11</v>
      </c>
      <c r="S45" s="151"/>
      <c r="T45" s="152">
        <f>SUM(T11:T43)</f>
        <v>5.0000000000000426</v>
      </c>
      <c r="U45" s="150" t="s">
        <v>11</v>
      </c>
      <c r="V45" s="151"/>
      <c r="W45" s="152">
        <f>SUM(W11:W43)</f>
        <v>6.0000000000000258</v>
      </c>
      <c r="X45" s="150" t="s">
        <v>11</v>
      </c>
      <c r="Y45" s="151"/>
      <c r="Z45" s="152">
        <f>SUM(Z11:Z43)</f>
        <v>17.249999999999993</v>
      </c>
      <c r="AA45" s="153" t="s">
        <v>11</v>
      </c>
      <c r="AB45" s="154"/>
      <c r="AC45" s="102"/>
    </row>
    <row r="46" spans="2:29" ht="13.5" thickBot="1">
      <c r="B46" s="232"/>
      <c r="C46" s="102"/>
      <c r="D46" s="102"/>
      <c r="E46" s="102"/>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02"/>
    </row>
    <row r="47" spans="2:29" ht="18.75" customHeight="1" thickTop="1" thickBot="1">
      <c r="B47" s="232"/>
      <c r="C47" s="155"/>
      <c r="D47" s="42"/>
      <c r="E47" s="103"/>
      <c r="F47" s="103"/>
      <c r="G47" s="103"/>
      <c r="H47" s="156"/>
      <c r="I47" s="157"/>
      <c r="J47" s="157"/>
      <c r="K47" s="156"/>
      <c r="L47" s="157"/>
      <c r="M47" s="157"/>
      <c r="N47" s="156"/>
      <c r="O47" s="157"/>
      <c r="P47" s="157"/>
      <c r="Q47" s="156"/>
      <c r="R47" s="157"/>
      <c r="S47" s="157"/>
      <c r="T47" s="156"/>
      <c r="U47" s="157"/>
      <c r="V47" s="157"/>
      <c r="W47" s="226" t="s">
        <v>124</v>
      </c>
      <c r="X47" s="227"/>
      <c r="Y47" s="227"/>
      <c r="Z47" s="228"/>
      <c r="AA47" s="224">
        <f>SUM(H45,K45,N45,Q45,T45,W45,Z45)</f>
        <v>91.250000000000142</v>
      </c>
      <c r="AB47" s="225"/>
      <c r="AC47" s="102"/>
    </row>
    <row r="48" spans="2:29" ht="36" customHeight="1">
      <c r="B48" s="231" t="s">
        <v>16</v>
      </c>
      <c r="C48" s="155"/>
      <c r="D48" s="103"/>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row>
    <row r="49" spans="2:29" ht="25.5" customHeight="1">
      <c r="B49" s="231"/>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ht="40.5" customHeight="1">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row>
    <row r="52" spans="2:29">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row>
    <row r="53" spans="2:29">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row>
    <row r="54" spans="2:29">
      <c r="B54" s="102"/>
      <c r="C54" s="102"/>
      <c r="D54" s="42" t="s">
        <v>19</v>
      </c>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row>
    <row r="55" spans="2:29">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row>
    <row r="56" spans="2:29">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row>
    <row r="57" spans="2:29">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row>
    <row r="63" spans="2:29">
      <c r="E63" s="218" t="s">
        <v>23</v>
      </c>
      <c r="F63" s="219"/>
      <c r="G63" s="219"/>
      <c r="H63" s="219"/>
      <c r="I63" s="219"/>
      <c r="J63" s="219"/>
      <c r="K63" s="219"/>
      <c r="L63" s="219"/>
      <c r="M63" s="220"/>
    </row>
    <row r="64" spans="2:29">
      <c r="E64" s="221"/>
      <c r="F64" s="222"/>
      <c r="G64" s="222"/>
      <c r="H64" s="222"/>
      <c r="I64" s="222"/>
      <c r="J64" s="222"/>
      <c r="K64" s="222"/>
      <c r="L64" s="222"/>
      <c r="M64" s="223"/>
    </row>
  </sheetData>
  <sheetProtection selectLockedCells="1"/>
  <mergeCells count="72">
    <mergeCell ref="B7:E8"/>
    <mergeCell ref="AA22:AB22"/>
    <mergeCell ref="B5:C5"/>
    <mergeCell ref="F7:H7"/>
    <mergeCell ref="R7:T7"/>
    <mergeCell ref="L7:N7"/>
    <mergeCell ref="O7:Q7"/>
    <mergeCell ref="U7:W7"/>
    <mergeCell ref="B48:B49"/>
    <mergeCell ref="B44:B47"/>
    <mergeCell ref="D45:G45"/>
    <mergeCell ref="R44:S44"/>
    <mergeCell ref="AA31:AB31"/>
    <mergeCell ref="F44:G44"/>
    <mergeCell ref="I44:J44"/>
    <mergeCell ref="L44:M44"/>
    <mergeCell ref="O44:P44"/>
    <mergeCell ref="AA41:AB41"/>
    <mergeCell ref="E63:M64"/>
    <mergeCell ref="AA47:AB47"/>
    <mergeCell ref="W47:Z47"/>
    <mergeCell ref="AA15:AB15"/>
    <mergeCell ref="AA16:AB16"/>
    <mergeCell ref="AA17:AB17"/>
    <mergeCell ref="AA27:AB27"/>
    <mergeCell ref="AA29:AB29"/>
    <mergeCell ref="AA30:AB30"/>
    <mergeCell ref="AA23:AB23"/>
    <mergeCell ref="AA40:AB40"/>
    <mergeCell ref="AA35:AB35"/>
    <mergeCell ref="AA36:AB36"/>
    <mergeCell ref="AA37:AB37"/>
    <mergeCell ref="AA34:AB34"/>
    <mergeCell ref="AA32:AB32"/>
    <mergeCell ref="X2:AA2"/>
    <mergeCell ref="X5:AA5"/>
    <mergeCell ref="AA13:AB13"/>
    <mergeCell ref="AA14:AB14"/>
    <mergeCell ref="AA11:AB11"/>
    <mergeCell ref="X4:AA4"/>
    <mergeCell ref="F6:Z6"/>
    <mergeCell ref="F4:H4"/>
    <mergeCell ref="X8:Z8"/>
    <mergeCell ref="X7:Z7"/>
    <mergeCell ref="U4:W4"/>
    <mergeCell ref="U5:W5"/>
    <mergeCell ref="O8:Q8"/>
    <mergeCell ref="R8:T8"/>
    <mergeCell ref="F8:H8"/>
    <mergeCell ref="L8:N8"/>
    <mergeCell ref="I4:K4"/>
    <mergeCell ref="I7:K7"/>
    <mergeCell ref="AA24:AB24"/>
    <mergeCell ref="AA26:AB26"/>
    <mergeCell ref="AA10:AB10"/>
    <mergeCell ref="AA18:AB18"/>
    <mergeCell ref="I8:K8"/>
    <mergeCell ref="U8:W8"/>
    <mergeCell ref="AA12:AB12"/>
    <mergeCell ref="AA25:AB25"/>
    <mergeCell ref="AA28:AB28"/>
    <mergeCell ref="AA19:AB19"/>
    <mergeCell ref="U44:V44"/>
    <mergeCell ref="X44:Y44"/>
    <mergeCell ref="AA8:AB9"/>
    <mergeCell ref="AA20:AB20"/>
    <mergeCell ref="AA21:AB21"/>
    <mergeCell ref="AA33:AB33"/>
    <mergeCell ref="AA38:AB38"/>
    <mergeCell ref="AA42:AB42"/>
    <mergeCell ref="AA43:AB43"/>
    <mergeCell ref="AA39:AB39"/>
  </mergeCells>
  <phoneticPr fontId="21" type="noConversion"/>
  <dataValidations xWindow="216" yWindow="475" count="6">
    <dataValidation allowBlank="1" showInputMessage="1" showErrorMessage="1" promptTitle="Week Starting Date" prompt="This data is gathered from the Jobs worksheet.  All other date information is referenced to this date. Our week starts on Saturday." sqref="X4:AA4"/>
    <dataValidation type="list" allowBlank="1" showInputMessage="1" showErrorMessage="1" errorTitle="No Can Do!" error="That entry must not be valid..." promptTitle="Start Time Entry" prompt="Enter the start time_x000a_when you began to_x000a_work on this task." sqref="F11:F43 X11:X43 I11:I43 L11:L43 O11:O43 R11:R43 U11:U43">
      <formula1>Hours</formula1>
    </dataValidation>
    <dataValidation type="list" allowBlank="1" showInputMessage="1" showErrorMessage="1" errorTitle="No Can Do!" error="The data must be invalid..." promptTitle="Stop Time Entry" prompt="Enter the time that_x000a_you curtailed work on_x000a_this task." sqref="G12:G43 Y11:Y43 J11:J43 M11:M43 P11:P43 S11:S43 V11:V43">
      <formula1>Hours</formula1>
    </dataValidation>
    <dataValidation type="list" allowBlank="1" showInputMessage="1" showErrorMessage="1" promptTitle="Job Number Selection" prompt="Choose the Job Number you are charging your time to from the drop down list.  The Job number must already have been entered into the Jobs worksheet in order to appear in the drop down list." sqref="B11:B43">
      <formula1>JobNumList</formula1>
    </dataValidation>
    <dataValidation allowBlank="1" showInputMessage="1" showErrorMessage="1" promptTitle="Employee Name" prompt="This data is gathered from the Jobs Worksheet." sqref="B5:C5"/>
    <dataValidation type="list" allowBlank="1" showInputMessage="1" showErrorMessage="1" errorTitle="No Can Do!" error="The data must be invalid..." promptTitle="Stop Time Entry" prompt="Enter the time that_x000a_you curtailed work_x000a_on this task." sqref="G11">
      <formula1>Hours</formula1>
    </dataValidation>
  </dataValidations>
  <printOptions horizontalCentered="1" verticalCentered="1"/>
  <pageMargins left="0.57999999999999996" right="0.34" top="0.13" bottom="0.13" header="0" footer="0"/>
  <pageSetup scale="49" firstPageNumber="0" orientation="landscape" r:id="rId1"/>
  <headerFooter scaleWithDoc="0" alignWithMargins="0"/>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20"/>
    <pageSetUpPr fitToPage="1"/>
  </sheetPr>
  <dimension ref="B1:L191"/>
  <sheetViews>
    <sheetView showGridLines="0" zoomScaleNormal="100" workbookViewId="0">
      <pane ySplit="2" topLeftCell="A3" activePane="bottomLeft" state="frozen"/>
      <selection pane="bottomLeft" activeCell="G91" sqref="G91"/>
    </sheetView>
  </sheetViews>
  <sheetFormatPr defaultRowHeight="12.75"/>
  <cols>
    <col min="1" max="1" width="1" customWidth="1"/>
    <col min="2" max="2" width="20.42578125" customWidth="1"/>
    <col min="3" max="3" width="40.85546875" customWidth="1"/>
    <col min="4" max="4" width="7.5703125" customWidth="1"/>
    <col min="5" max="5" width="6.7109375" customWidth="1"/>
    <col min="6" max="6" width="3" customWidth="1"/>
    <col min="7" max="7" width="24.28515625" customWidth="1"/>
    <col min="8" max="8" width="25.42578125" customWidth="1"/>
    <col min="9" max="9" width="2.140625" customWidth="1"/>
    <col min="12" max="12" width="21.7109375" customWidth="1"/>
    <col min="13" max="13" width="22.42578125" customWidth="1"/>
  </cols>
  <sheetData>
    <row r="1" spans="2:9" ht="4.5" customHeight="1" thickBot="1"/>
    <row r="2" spans="2:9" ht="15.75" customHeight="1" thickBot="1">
      <c r="B2" s="87" t="s">
        <v>2</v>
      </c>
      <c r="C2" s="88" t="s">
        <v>17</v>
      </c>
      <c r="D2" s="88" t="s">
        <v>12</v>
      </c>
      <c r="E2" s="89" t="s">
        <v>10</v>
      </c>
      <c r="F2" s="5"/>
      <c r="G2" s="5"/>
      <c r="H2" s="5"/>
      <c r="I2" s="6"/>
    </row>
    <row r="3" spans="2:9" ht="15.75" customHeight="1">
      <c r="B3" s="90" t="s">
        <v>134</v>
      </c>
      <c r="C3" s="91" t="s">
        <v>182</v>
      </c>
      <c r="D3" s="92" t="s">
        <v>3</v>
      </c>
      <c r="E3" s="93">
        <v>10</v>
      </c>
      <c r="F3" s="2"/>
      <c r="G3" s="248" t="s">
        <v>230</v>
      </c>
      <c r="H3" s="249"/>
      <c r="I3" s="7"/>
    </row>
    <row r="4" spans="2:9" ht="15.75" customHeight="1">
      <c r="B4" s="94" t="s">
        <v>135</v>
      </c>
      <c r="C4" s="95" t="s">
        <v>183</v>
      </c>
      <c r="D4" s="96" t="s">
        <v>3</v>
      </c>
      <c r="E4" s="97">
        <v>20</v>
      </c>
      <c r="F4" s="2"/>
      <c r="G4" s="250"/>
      <c r="H4" s="251"/>
      <c r="I4" s="7"/>
    </row>
    <row r="5" spans="2:9" ht="15.75" customHeight="1">
      <c r="B5" s="94" t="s">
        <v>136</v>
      </c>
      <c r="C5" s="95" t="s">
        <v>184</v>
      </c>
      <c r="D5" s="96" t="s">
        <v>3</v>
      </c>
      <c r="E5" s="97">
        <v>60</v>
      </c>
      <c r="F5" s="2"/>
      <c r="G5" s="250"/>
      <c r="H5" s="251"/>
      <c r="I5" s="7"/>
    </row>
    <row r="6" spans="2:9" ht="15.75" customHeight="1">
      <c r="B6" s="94" t="s">
        <v>137</v>
      </c>
      <c r="C6" s="95" t="s">
        <v>185</v>
      </c>
      <c r="D6" s="96" t="s">
        <v>3</v>
      </c>
      <c r="E6" s="97">
        <v>80</v>
      </c>
      <c r="F6" s="2"/>
      <c r="G6" s="250"/>
      <c r="H6" s="251"/>
      <c r="I6" s="7"/>
    </row>
    <row r="7" spans="2:9" ht="15.75" customHeight="1">
      <c r="B7" s="94" t="s">
        <v>138</v>
      </c>
      <c r="C7" s="95" t="s">
        <v>186</v>
      </c>
      <c r="D7" s="96" t="s">
        <v>3</v>
      </c>
      <c r="E7" s="97">
        <v>10</v>
      </c>
      <c r="F7" s="2"/>
      <c r="G7" s="250"/>
      <c r="H7" s="251"/>
      <c r="I7" s="7"/>
    </row>
    <row r="8" spans="2:9" ht="15.75" customHeight="1">
      <c r="B8" s="94" t="s">
        <v>139</v>
      </c>
      <c r="C8" s="95" t="s">
        <v>187</v>
      </c>
      <c r="D8" s="96" t="s">
        <v>3</v>
      </c>
      <c r="E8" s="97">
        <v>20</v>
      </c>
      <c r="F8" s="2"/>
      <c r="G8" s="250"/>
      <c r="H8" s="251"/>
      <c r="I8" s="7"/>
    </row>
    <row r="9" spans="2:9" ht="15.75" customHeight="1">
      <c r="B9" s="94" t="s">
        <v>140</v>
      </c>
      <c r="C9" s="95" t="s">
        <v>188</v>
      </c>
      <c r="D9" s="96" t="s">
        <v>3</v>
      </c>
      <c r="E9" s="97">
        <v>60</v>
      </c>
      <c r="F9" s="2"/>
      <c r="G9" s="250"/>
      <c r="H9" s="251"/>
      <c r="I9" s="7"/>
    </row>
    <row r="10" spans="2:9" ht="15.75" customHeight="1">
      <c r="B10" s="94" t="s">
        <v>141</v>
      </c>
      <c r="C10" s="95" t="s">
        <v>189</v>
      </c>
      <c r="D10" s="96" t="s">
        <v>3</v>
      </c>
      <c r="E10" s="97">
        <v>80</v>
      </c>
      <c r="F10" s="2"/>
      <c r="G10" s="250"/>
      <c r="H10" s="251"/>
      <c r="I10" s="7"/>
    </row>
    <row r="11" spans="2:9" ht="15.75" customHeight="1">
      <c r="B11" s="94" t="s">
        <v>142</v>
      </c>
      <c r="C11" s="95" t="s">
        <v>190</v>
      </c>
      <c r="D11" s="96" t="s">
        <v>4</v>
      </c>
      <c r="E11" s="97">
        <v>10</v>
      </c>
      <c r="F11" s="2"/>
      <c r="G11" s="250"/>
      <c r="H11" s="251"/>
      <c r="I11" s="7"/>
    </row>
    <row r="12" spans="2:9" ht="15.75" customHeight="1">
      <c r="B12" s="94" t="s">
        <v>143</v>
      </c>
      <c r="C12" s="95" t="s">
        <v>191</v>
      </c>
      <c r="D12" s="96" t="s">
        <v>4</v>
      </c>
      <c r="E12" s="97">
        <v>10</v>
      </c>
      <c r="F12" s="2"/>
      <c r="G12" s="250"/>
      <c r="H12" s="251"/>
      <c r="I12" s="7"/>
    </row>
    <row r="13" spans="2:9" ht="15.75" customHeight="1">
      <c r="B13" s="94" t="s">
        <v>144</v>
      </c>
      <c r="C13" s="95" t="s">
        <v>192</v>
      </c>
      <c r="D13" s="96" t="s">
        <v>4</v>
      </c>
      <c r="E13" s="97">
        <v>10</v>
      </c>
      <c r="F13" s="2"/>
      <c r="G13" s="250"/>
      <c r="H13" s="251"/>
      <c r="I13" s="7"/>
    </row>
    <row r="14" spans="2:9" ht="15.75" customHeight="1">
      <c r="B14" s="94" t="s">
        <v>145</v>
      </c>
      <c r="C14" s="95" t="s">
        <v>193</v>
      </c>
      <c r="D14" s="96" t="s">
        <v>4</v>
      </c>
      <c r="E14" s="97">
        <v>0</v>
      </c>
      <c r="F14" s="2"/>
      <c r="G14" s="250"/>
      <c r="H14" s="251"/>
      <c r="I14" s="7"/>
    </row>
    <row r="15" spans="2:9" ht="15.75" customHeight="1">
      <c r="B15" s="94" t="s">
        <v>146</v>
      </c>
      <c r="C15" s="95" t="s">
        <v>194</v>
      </c>
      <c r="D15" s="96" t="s">
        <v>4</v>
      </c>
      <c r="E15" s="97">
        <v>10</v>
      </c>
      <c r="F15" s="2"/>
      <c r="G15" s="250"/>
      <c r="H15" s="251"/>
      <c r="I15" s="7"/>
    </row>
    <row r="16" spans="2:9" ht="15.75" customHeight="1">
      <c r="B16" s="94" t="s">
        <v>147</v>
      </c>
      <c r="C16" s="95" t="s">
        <v>195</v>
      </c>
      <c r="D16" s="96" t="s">
        <v>4</v>
      </c>
      <c r="E16" s="97">
        <v>0</v>
      </c>
      <c r="F16" s="2"/>
      <c r="G16" s="250"/>
      <c r="H16" s="251"/>
      <c r="I16" s="7"/>
    </row>
    <row r="17" spans="2:12" ht="15.75" customHeight="1">
      <c r="B17" s="94" t="s">
        <v>148</v>
      </c>
      <c r="C17" s="95" t="s">
        <v>196</v>
      </c>
      <c r="D17" s="96" t="s">
        <v>4</v>
      </c>
      <c r="E17" s="97">
        <v>10</v>
      </c>
      <c r="F17" s="2"/>
      <c r="G17" s="250"/>
      <c r="H17" s="251"/>
      <c r="I17" s="7"/>
    </row>
    <row r="18" spans="2:12" ht="15.75" customHeight="1">
      <c r="B18" s="94" t="s">
        <v>149</v>
      </c>
      <c r="C18" s="95" t="s">
        <v>197</v>
      </c>
      <c r="D18" s="96" t="s">
        <v>4</v>
      </c>
      <c r="E18" s="97">
        <v>13</v>
      </c>
      <c r="F18" s="2"/>
      <c r="G18" s="250"/>
      <c r="H18" s="251"/>
      <c r="I18" s="7"/>
    </row>
    <row r="19" spans="2:12" ht="15.75" customHeight="1">
      <c r="B19" s="94" t="s">
        <v>150</v>
      </c>
      <c r="C19" s="95" t="s">
        <v>198</v>
      </c>
      <c r="D19" s="96" t="s">
        <v>3</v>
      </c>
      <c r="E19" s="97">
        <v>10</v>
      </c>
      <c r="F19" s="2"/>
      <c r="G19" s="250"/>
      <c r="H19" s="251"/>
      <c r="I19" s="7"/>
    </row>
    <row r="20" spans="2:12" ht="15.75" customHeight="1">
      <c r="B20" s="94" t="s">
        <v>151</v>
      </c>
      <c r="C20" s="95" t="s">
        <v>199</v>
      </c>
      <c r="D20" s="96" t="s">
        <v>4</v>
      </c>
      <c r="E20" s="97">
        <v>10</v>
      </c>
      <c r="F20" s="2"/>
      <c r="G20" s="250"/>
      <c r="H20" s="251"/>
      <c r="I20" s="7"/>
    </row>
    <row r="21" spans="2:12" ht="15.75" customHeight="1">
      <c r="B21" s="94" t="s">
        <v>152</v>
      </c>
      <c r="C21" s="95" t="s">
        <v>200</v>
      </c>
      <c r="D21" s="96" t="s">
        <v>3</v>
      </c>
      <c r="E21" s="97">
        <v>10</v>
      </c>
      <c r="F21" s="2"/>
      <c r="G21" s="250"/>
      <c r="H21" s="251"/>
      <c r="I21" s="7"/>
    </row>
    <row r="22" spans="2:12" ht="15.75" customHeight="1">
      <c r="B22" s="94" t="s">
        <v>153</v>
      </c>
      <c r="C22" s="95" t="s">
        <v>201</v>
      </c>
      <c r="D22" s="96" t="s">
        <v>4</v>
      </c>
      <c r="E22" s="97">
        <v>10</v>
      </c>
      <c r="F22" s="2"/>
      <c r="G22" s="250"/>
      <c r="H22" s="251"/>
      <c r="I22" s="7"/>
    </row>
    <row r="23" spans="2:12" ht="15.75" customHeight="1">
      <c r="B23" s="94" t="s">
        <v>154</v>
      </c>
      <c r="C23" s="95" t="s">
        <v>202</v>
      </c>
      <c r="D23" s="96" t="s">
        <v>3</v>
      </c>
      <c r="E23" s="97">
        <v>10</v>
      </c>
      <c r="F23" s="2"/>
      <c r="G23" s="250"/>
      <c r="H23" s="251"/>
      <c r="I23" s="7"/>
    </row>
    <row r="24" spans="2:12" ht="15.75" customHeight="1">
      <c r="B24" s="94" t="s">
        <v>155</v>
      </c>
      <c r="C24" s="95" t="s">
        <v>203</v>
      </c>
      <c r="D24" s="96" t="s">
        <v>3</v>
      </c>
      <c r="E24" s="97">
        <v>10</v>
      </c>
      <c r="F24" s="2"/>
      <c r="G24" s="250"/>
      <c r="H24" s="251"/>
      <c r="I24" s="7"/>
    </row>
    <row r="25" spans="2:12" ht="15.75" customHeight="1">
      <c r="B25" s="94" t="s">
        <v>156</v>
      </c>
      <c r="C25" s="95" t="s">
        <v>204</v>
      </c>
      <c r="D25" s="96" t="s">
        <v>3</v>
      </c>
      <c r="E25" s="97">
        <v>10</v>
      </c>
      <c r="F25" s="2"/>
      <c r="G25" s="250"/>
      <c r="H25" s="251"/>
      <c r="I25" s="7"/>
    </row>
    <row r="26" spans="2:12" ht="15.75" customHeight="1" thickBot="1">
      <c r="B26" s="94" t="s">
        <v>157</v>
      </c>
      <c r="C26" s="95" t="s">
        <v>205</v>
      </c>
      <c r="D26" s="96" t="s">
        <v>4</v>
      </c>
      <c r="E26" s="97">
        <v>0</v>
      </c>
      <c r="F26" s="2"/>
      <c r="G26" s="252"/>
      <c r="H26" s="253"/>
      <c r="I26" s="7"/>
    </row>
    <row r="27" spans="2:12" ht="15.75" customHeight="1">
      <c r="B27" s="94" t="s">
        <v>158</v>
      </c>
      <c r="C27" s="95" t="s">
        <v>206</v>
      </c>
      <c r="D27" s="96" t="s">
        <v>4</v>
      </c>
      <c r="E27" s="97">
        <v>1</v>
      </c>
      <c r="F27" s="2"/>
      <c r="G27" s="1"/>
      <c r="H27" s="1"/>
      <c r="I27" s="7"/>
    </row>
    <row r="28" spans="2:12" ht="15.75" customHeight="1">
      <c r="B28" s="94" t="s">
        <v>159</v>
      </c>
      <c r="C28" s="95" t="s">
        <v>207</v>
      </c>
      <c r="D28" s="96" t="s">
        <v>3</v>
      </c>
      <c r="E28" s="97">
        <v>10</v>
      </c>
      <c r="F28" s="2"/>
      <c r="G28" s="1"/>
      <c r="H28" s="1"/>
      <c r="I28" s="7"/>
    </row>
    <row r="29" spans="2:12" ht="15.75" customHeight="1">
      <c r="B29" s="94" t="s">
        <v>160</v>
      </c>
      <c r="C29" s="95" t="s">
        <v>208</v>
      </c>
      <c r="D29" s="96" t="s">
        <v>3</v>
      </c>
      <c r="E29" s="97">
        <v>5</v>
      </c>
      <c r="F29" s="2"/>
      <c r="G29" s="12"/>
      <c r="H29" s="1"/>
      <c r="I29" s="7"/>
      <c r="K29" s="254"/>
      <c r="L29" s="254"/>
    </row>
    <row r="30" spans="2:12" ht="15.75" customHeight="1">
      <c r="B30" s="94" t="s">
        <v>161</v>
      </c>
      <c r="C30" s="95" t="s">
        <v>209</v>
      </c>
      <c r="D30" s="96" t="s">
        <v>3</v>
      </c>
      <c r="E30" s="97">
        <v>0</v>
      </c>
      <c r="F30" s="2"/>
      <c r="G30" s="1"/>
      <c r="H30" s="1"/>
      <c r="I30" s="7"/>
      <c r="K30" s="254"/>
      <c r="L30" s="254"/>
    </row>
    <row r="31" spans="2:12" ht="15.75" customHeight="1">
      <c r="B31" s="94" t="s">
        <v>162</v>
      </c>
      <c r="C31" s="95" t="s">
        <v>210</v>
      </c>
      <c r="D31" s="96" t="s">
        <v>4</v>
      </c>
      <c r="E31" s="97">
        <v>15</v>
      </c>
      <c r="F31" s="2"/>
      <c r="G31" s="11"/>
      <c r="H31" s="1"/>
      <c r="I31" s="7"/>
    </row>
    <row r="32" spans="2:12" ht="15.75" customHeight="1">
      <c r="B32" s="94" t="s">
        <v>163</v>
      </c>
      <c r="C32" s="95" t="s">
        <v>211</v>
      </c>
      <c r="D32" s="96" t="s">
        <v>4</v>
      </c>
      <c r="E32" s="97">
        <v>25</v>
      </c>
      <c r="F32" s="2"/>
      <c r="G32" s="1"/>
      <c r="H32" s="1"/>
      <c r="I32" s="7"/>
    </row>
    <row r="33" spans="2:9" ht="15.75" customHeight="1">
      <c r="B33" s="94" t="s">
        <v>164</v>
      </c>
      <c r="C33" s="95" t="s">
        <v>212</v>
      </c>
      <c r="D33" s="96" t="s">
        <v>4</v>
      </c>
      <c r="E33" s="97">
        <v>18</v>
      </c>
      <c r="F33" s="2"/>
      <c r="G33" s="1"/>
      <c r="H33" s="1"/>
      <c r="I33" s="7"/>
    </row>
    <row r="34" spans="2:9" ht="15.75" customHeight="1">
      <c r="B34" s="94" t="s">
        <v>165</v>
      </c>
      <c r="C34" s="95" t="s">
        <v>213</v>
      </c>
      <c r="D34" s="96" t="s">
        <v>4</v>
      </c>
      <c r="E34" s="97">
        <v>65</v>
      </c>
      <c r="F34" s="2"/>
      <c r="G34" s="2"/>
      <c r="H34" s="2"/>
      <c r="I34" s="7"/>
    </row>
    <row r="35" spans="2:9" ht="15.75" customHeight="1">
      <c r="B35" s="94" t="s">
        <v>166</v>
      </c>
      <c r="C35" s="95" t="s">
        <v>214</v>
      </c>
      <c r="D35" s="96" t="s">
        <v>4</v>
      </c>
      <c r="E35" s="97">
        <v>85</v>
      </c>
      <c r="F35" s="2"/>
      <c r="G35" s="2"/>
      <c r="H35" s="2"/>
      <c r="I35" s="7"/>
    </row>
    <row r="36" spans="2:9" ht="15.75" customHeight="1">
      <c r="B36" s="94" t="s">
        <v>167</v>
      </c>
      <c r="C36" s="95" t="s">
        <v>215</v>
      </c>
      <c r="D36" s="96" t="s">
        <v>4</v>
      </c>
      <c r="E36" s="97">
        <v>18</v>
      </c>
      <c r="F36" s="2"/>
      <c r="G36" s="2"/>
      <c r="H36" s="2"/>
      <c r="I36" s="7"/>
    </row>
    <row r="37" spans="2:9" ht="15.75" customHeight="1">
      <c r="B37" s="94" t="s">
        <v>168</v>
      </c>
      <c r="C37" s="95" t="s">
        <v>216</v>
      </c>
      <c r="D37" s="96" t="s">
        <v>3</v>
      </c>
      <c r="E37" s="97">
        <v>10</v>
      </c>
      <c r="F37" s="2"/>
      <c r="G37" s="2"/>
      <c r="H37" s="2"/>
      <c r="I37" s="7"/>
    </row>
    <row r="38" spans="2:9" ht="15.75" customHeight="1">
      <c r="B38" s="94" t="s">
        <v>169</v>
      </c>
      <c r="C38" s="95" t="s">
        <v>217</v>
      </c>
      <c r="D38" s="96" t="s">
        <v>3</v>
      </c>
      <c r="E38" s="97">
        <v>10</v>
      </c>
      <c r="F38" s="2"/>
      <c r="G38" s="2"/>
      <c r="H38" s="2"/>
      <c r="I38" s="7"/>
    </row>
    <row r="39" spans="2:9" ht="15.75" customHeight="1">
      <c r="B39" s="94" t="s">
        <v>170</v>
      </c>
      <c r="C39" s="95" t="s">
        <v>218</v>
      </c>
      <c r="D39" s="96" t="s">
        <v>4</v>
      </c>
      <c r="E39" s="97">
        <v>10</v>
      </c>
      <c r="F39" s="2"/>
      <c r="G39" s="2"/>
      <c r="H39" s="2"/>
      <c r="I39" s="7"/>
    </row>
    <row r="40" spans="2:9" ht="15.75" customHeight="1">
      <c r="B40" s="94" t="s">
        <v>171</v>
      </c>
      <c r="C40" s="95" t="s">
        <v>219</v>
      </c>
      <c r="D40" s="96" t="s">
        <v>3</v>
      </c>
      <c r="E40" s="97">
        <v>10</v>
      </c>
      <c r="F40" s="2"/>
      <c r="G40" s="2"/>
      <c r="H40" s="2"/>
      <c r="I40" s="7"/>
    </row>
    <row r="41" spans="2:9" ht="15.75" customHeight="1">
      <c r="B41" s="94" t="s">
        <v>172</v>
      </c>
      <c r="C41" s="95" t="s">
        <v>220</v>
      </c>
      <c r="D41" s="96" t="s">
        <v>4</v>
      </c>
      <c r="E41" s="97">
        <v>0</v>
      </c>
      <c r="F41" s="2"/>
      <c r="G41" s="2"/>
      <c r="H41" s="2"/>
      <c r="I41" s="7"/>
    </row>
    <row r="42" spans="2:9" ht="15.75" customHeight="1">
      <c r="B42" s="94" t="s">
        <v>173</v>
      </c>
      <c r="C42" s="95" t="s">
        <v>221</v>
      </c>
      <c r="D42" s="96" t="s">
        <v>4</v>
      </c>
      <c r="E42" s="97">
        <v>10</v>
      </c>
      <c r="F42" s="2"/>
      <c r="G42" s="1"/>
      <c r="H42" s="1"/>
      <c r="I42" s="7"/>
    </row>
    <row r="43" spans="2:9" ht="15.75" customHeight="1">
      <c r="B43" s="94" t="s">
        <v>174</v>
      </c>
      <c r="C43" s="95" t="s">
        <v>222</v>
      </c>
      <c r="D43" s="96" t="s">
        <v>4</v>
      </c>
      <c r="E43" s="97">
        <v>4</v>
      </c>
      <c r="F43" s="2"/>
      <c r="G43" s="1"/>
      <c r="H43" s="1"/>
      <c r="I43" s="7"/>
    </row>
    <row r="44" spans="2:9" ht="15.75" customHeight="1">
      <c r="B44" s="94" t="s">
        <v>175</v>
      </c>
      <c r="C44" s="95" t="s">
        <v>223</v>
      </c>
      <c r="D44" s="96" t="s">
        <v>3</v>
      </c>
      <c r="E44" s="97">
        <v>10</v>
      </c>
      <c r="F44" s="2"/>
      <c r="G44" s="1"/>
      <c r="H44" s="1"/>
      <c r="I44" s="7"/>
    </row>
    <row r="45" spans="2:9" ht="15.75" customHeight="1">
      <c r="B45" s="94" t="s">
        <v>176</v>
      </c>
      <c r="C45" s="95" t="s">
        <v>224</v>
      </c>
      <c r="D45" s="96" t="s">
        <v>4</v>
      </c>
      <c r="E45" s="97">
        <v>0</v>
      </c>
      <c r="F45" s="2"/>
      <c r="G45" s="1"/>
      <c r="H45" s="1"/>
      <c r="I45" s="7"/>
    </row>
    <row r="46" spans="2:9" ht="15.75" customHeight="1">
      <c r="B46" s="94" t="s">
        <v>177</v>
      </c>
      <c r="C46" s="95" t="s">
        <v>225</v>
      </c>
      <c r="D46" s="96" t="s">
        <v>3</v>
      </c>
      <c r="E46" s="97">
        <v>10</v>
      </c>
      <c r="F46" s="2"/>
      <c r="G46" s="1"/>
      <c r="H46" s="1"/>
      <c r="I46" s="7"/>
    </row>
    <row r="47" spans="2:9" ht="15.75" customHeight="1">
      <c r="B47" s="94" t="s">
        <v>178</v>
      </c>
      <c r="C47" s="95" t="s">
        <v>226</v>
      </c>
      <c r="D47" s="96" t="s">
        <v>3</v>
      </c>
      <c r="E47" s="97">
        <v>10</v>
      </c>
      <c r="F47" s="2"/>
      <c r="G47" s="1"/>
      <c r="H47" s="1"/>
      <c r="I47" s="7"/>
    </row>
    <row r="48" spans="2:9" ht="15.75" customHeight="1">
      <c r="B48" s="94" t="s">
        <v>179</v>
      </c>
      <c r="C48" s="95" t="s">
        <v>227</v>
      </c>
      <c r="D48" s="96" t="s">
        <v>3</v>
      </c>
      <c r="E48" s="97">
        <v>10</v>
      </c>
      <c r="F48" s="2"/>
      <c r="G48" s="2"/>
      <c r="H48" s="2"/>
      <c r="I48" s="7"/>
    </row>
    <row r="49" spans="2:9" ht="15.75" customHeight="1">
      <c r="B49" s="94" t="s">
        <v>180</v>
      </c>
      <c r="C49" s="95" t="s">
        <v>228</v>
      </c>
      <c r="D49" s="96" t="s">
        <v>3</v>
      </c>
      <c r="E49" s="97">
        <v>10</v>
      </c>
      <c r="F49" s="2"/>
      <c r="G49" s="2"/>
      <c r="H49" s="2"/>
      <c r="I49" s="7"/>
    </row>
    <row r="50" spans="2:9" ht="15.75" customHeight="1">
      <c r="B50" s="94" t="s">
        <v>181</v>
      </c>
      <c r="C50" s="95" t="s">
        <v>229</v>
      </c>
      <c r="D50" s="96" t="s">
        <v>3</v>
      </c>
      <c r="E50" s="97">
        <v>55</v>
      </c>
      <c r="F50" s="2"/>
      <c r="G50" s="2"/>
      <c r="H50" s="2"/>
      <c r="I50" s="7"/>
    </row>
    <row r="51" spans="2:9" ht="15.75" customHeight="1">
      <c r="B51" s="94" t="s">
        <v>5</v>
      </c>
      <c r="C51" s="95" t="s">
        <v>6</v>
      </c>
      <c r="D51" s="96" t="s">
        <v>235</v>
      </c>
      <c r="E51" s="97">
        <v>10</v>
      </c>
      <c r="F51" s="2"/>
      <c r="G51" s="2"/>
      <c r="H51" s="2"/>
      <c r="I51" s="7"/>
    </row>
    <row r="52" spans="2:9" ht="15.75" customHeight="1">
      <c r="B52" s="94"/>
      <c r="C52" s="95"/>
      <c r="D52" s="96"/>
      <c r="E52" s="97"/>
      <c r="F52" s="2"/>
      <c r="G52" s="2"/>
      <c r="H52" s="2"/>
      <c r="I52" s="7"/>
    </row>
    <row r="53" spans="2:9" ht="15.75" customHeight="1">
      <c r="B53" s="94"/>
      <c r="C53" s="95"/>
      <c r="D53" s="96"/>
      <c r="E53" s="97"/>
      <c r="F53" s="2"/>
      <c r="G53" s="2"/>
      <c r="H53" s="2"/>
      <c r="I53" s="7"/>
    </row>
    <row r="54" spans="2:9" ht="15.75" customHeight="1">
      <c r="B54" s="94"/>
      <c r="C54" s="95"/>
      <c r="D54" s="96"/>
      <c r="E54" s="97"/>
      <c r="F54" s="2"/>
      <c r="G54" s="2"/>
      <c r="H54" s="2"/>
      <c r="I54" s="7"/>
    </row>
    <row r="55" spans="2:9" ht="15.75" customHeight="1">
      <c r="B55" s="94"/>
      <c r="C55" s="95"/>
      <c r="D55" s="96"/>
      <c r="E55" s="97"/>
      <c r="F55" s="2"/>
      <c r="G55" s="2"/>
      <c r="H55" s="2"/>
      <c r="I55" s="7"/>
    </row>
    <row r="56" spans="2:9" ht="15.75" customHeight="1">
      <c r="B56" s="94"/>
      <c r="C56" s="95"/>
      <c r="D56" s="96"/>
      <c r="E56" s="97"/>
      <c r="F56" s="2"/>
      <c r="G56" s="1"/>
      <c r="H56" s="1"/>
      <c r="I56" s="7"/>
    </row>
    <row r="57" spans="2:9" ht="15.75" customHeight="1">
      <c r="B57" s="94"/>
      <c r="C57" s="95"/>
      <c r="D57" s="96"/>
      <c r="E57" s="97"/>
      <c r="F57" s="2"/>
      <c r="G57" s="2"/>
      <c r="H57" s="2"/>
      <c r="I57" s="7"/>
    </row>
    <row r="58" spans="2:9" ht="15.75" customHeight="1">
      <c r="B58" s="94"/>
      <c r="C58" s="95"/>
      <c r="D58" s="96"/>
      <c r="E58" s="97"/>
      <c r="F58" s="2"/>
      <c r="G58" s="2"/>
      <c r="H58" s="2"/>
      <c r="I58" s="7"/>
    </row>
    <row r="59" spans="2:9" ht="15.75" customHeight="1">
      <c r="B59" s="94"/>
      <c r="C59" s="95"/>
      <c r="D59" s="96"/>
      <c r="E59" s="97"/>
      <c r="F59" s="2"/>
      <c r="G59" s="2"/>
      <c r="H59" s="2"/>
      <c r="I59" s="7"/>
    </row>
    <row r="60" spans="2:9" ht="15.75" customHeight="1">
      <c r="B60" s="94"/>
      <c r="C60" s="95"/>
      <c r="D60" s="96"/>
      <c r="E60" s="97"/>
      <c r="F60" s="2"/>
      <c r="G60" s="2"/>
      <c r="H60" s="2"/>
      <c r="I60" s="7"/>
    </row>
    <row r="61" spans="2:9" ht="15.75" customHeight="1">
      <c r="B61" s="94"/>
      <c r="C61" s="95"/>
      <c r="D61" s="96"/>
      <c r="E61" s="97"/>
      <c r="F61" s="2"/>
      <c r="G61" s="1"/>
      <c r="H61" s="1"/>
      <c r="I61" s="7"/>
    </row>
    <row r="62" spans="2:9" ht="15.75" customHeight="1">
      <c r="B62" s="94"/>
      <c r="C62" s="95"/>
      <c r="D62" s="96"/>
      <c r="E62" s="97"/>
      <c r="F62" s="2"/>
      <c r="G62" s="1"/>
      <c r="H62" s="1"/>
      <c r="I62" s="7"/>
    </row>
    <row r="63" spans="2:9" ht="15.75" customHeight="1">
      <c r="B63" s="94"/>
      <c r="C63" s="95"/>
      <c r="D63" s="96"/>
      <c r="E63" s="97"/>
      <c r="F63" s="2"/>
      <c r="G63" s="2"/>
      <c r="H63" s="2"/>
      <c r="I63" s="7"/>
    </row>
    <row r="64" spans="2:9" ht="15.75" customHeight="1">
      <c r="B64" s="94"/>
      <c r="C64" s="95"/>
      <c r="D64" s="96"/>
      <c r="E64" s="97"/>
      <c r="F64" s="2"/>
      <c r="G64" s="2"/>
      <c r="H64" s="2"/>
      <c r="I64" s="7"/>
    </row>
    <row r="65" spans="2:9" ht="15.75" customHeight="1">
      <c r="B65" s="94"/>
      <c r="C65" s="95"/>
      <c r="D65" s="96"/>
      <c r="E65" s="97"/>
      <c r="F65" s="2"/>
      <c r="G65" s="2"/>
      <c r="H65" s="2"/>
      <c r="I65" s="7"/>
    </row>
    <row r="66" spans="2:9" ht="15.75" customHeight="1">
      <c r="B66" s="94"/>
      <c r="C66" s="95"/>
      <c r="D66" s="96"/>
      <c r="E66" s="97"/>
      <c r="F66" s="2"/>
      <c r="G66" s="2"/>
      <c r="H66" s="2"/>
      <c r="I66" s="7"/>
    </row>
    <row r="67" spans="2:9" ht="15.75" customHeight="1">
      <c r="B67" s="94"/>
      <c r="C67" s="95"/>
      <c r="D67" s="96"/>
      <c r="E67" s="97"/>
      <c r="F67" s="2"/>
      <c r="G67" s="1"/>
      <c r="H67" s="1"/>
      <c r="I67" s="7"/>
    </row>
    <row r="68" spans="2:9" ht="15.75" customHeight="1">
      <c r="B68" s="94"/>
      <c r="C68" s="95"/>
      <c r="D68" s="96"/>
      <c r="E68" s="97"/>
      <c r="F68" s="2"/>
      <c r="G68" s="2"/>
      <c r="H68" s="2"/>
      <c r="I68" s="7"/>
    </row>
    <row r="69" spans="2:9" ht="15.75" customHeight="1">
      <c r="B69" s="94"/>
      <c r="C69" s="95"/>
      <c r="D69" s="96"/>
      <c r="E69" s="97"/>
      <c r="F69" s="2"/>
      <c r="G69" s="2"/>
      <c r="H69" s="2"/>
      <c r="I69" s="7"/>
    </row>
    <row r="70" spans="2:9" ht="15.75" customHeight="1">
      <c r="B70" s="94"/>
      <c r="C70" s="95"/>
      <c r="D70" s="96"/>
      <c r="E70" s="97"/>
      <c r="F70" s="2"/>
      <c r="G70" s="2"/>
      <c r="H70" s="2"/>
      <c r="I70" s="7"/>
    </row>
    <row r="71" spans="2:9" ht="15.75" customHeight="1">
      <c r="B71" s="94"/>
      <c r="C71" s="95"/>
      <c r="D71" s="96"/>
      <c r="E71" s="97"/>
      <c r="F71" s="2"/>
      <c r="G71" s="2"/>
      <c r="H71" s="2"/>
      <c r="I71" s="7"/>
    </row>
    <row r="72" spans="2:9" ht="15.75" customHeight="1">
      <c r="B72" s="94"/>
      <c r="C72" s="95"/>
      <c r="D72" s="96"/>
      <c r="E72" s="97"/>
      <c r="F72" s="2"/>
      <c r="G72" s="1"/>
      <c r="H72" s="1"/>
      <c r="I72" s="7"/>
    </row>
    <row r="73" spans="2:9" ht="15.75" customHeight="1">
      <c r="B73" s="94"/>
      <c r="C73" s="95"/>
      <c r="D73" s="96"/>
      <c r="E73" s="97"/>
      <c r="F73" s="2"/>
      <c r="G73" s="1"/>
      <c r="H73" s="1"/>
      <c r="I73" s="7"/>
    </row>
    <row r="74" spans="2:9" ht="15.75" customHeight="1" thickBot="1">
      <c r="B74" s="94"/>
      <c r="C74" s="95"/>
      <c r="D74" s="96"/>
      <c r="E74" s="97"/>
      <c r="F74" s="2"/>
      <c r="G74" s="1"/>
      <c r="H74" s="1"/>
      <c r="I74" s="7"/>
    </row>
    <row r="75" spans="2:9" ht="15.75" customHeight="1" thickBot="1">
      <c r="B75" s="94"/>
      <c r="C75" s="95"/>
      <c r="D75" s="96"/>
      <c r="E75" s="97"/>
      <c r="F75" s="2"/>
      <c r="G75" s="257" t="s">
        <v>232</v>
      </c>
      <c r="H75" s="258"/>
      <c r="I75" s="7"/>
    </row>
    <row r="76" spans="2:9" ht="15.75" customHeight="1" thickBot="1">
      <c r="B76" s="94"/>
      <c r="C76" s="95"/>
      <c r="D76" s="96"/>
      <c r="E76" s="97"/>
      <c r="F76" s="2"/>
      <c r="G76" s="255">
        <f>IF(DateOffset=1,WSDate+1,IF(DateOffset=2,WSDate+2,IF(DateOffset=3,WSDate+3,IF(DateOffset=4,WSDate+4,IF(DateOffset=5,WSDate+5,IF(DateOffset=6,WSDate+6,IF(DateOffset=7,WSDate,"N/A")))))))</f>
        <v>39937</v>
      </c>
      <c r="H76" s="256"/>
      <c r="I76" s="7"/>
    </row>
    <row r="77" spans="2:9" ht="15.75" customHeight="1" thickBot="1">
      <c r="B77" s="94"/>
      <c r="C77" s="95"/>
      <c r="D77" s="96"/>
      <c r="E77" s="97"/>
      <c r="F77" s="2"/>
      <c r="G77" s="171"/>
      <c r="H77" s="171"/>
      <c r="I77" s="7"/>
    </row>
    <row r="78" spans="2:9" ht="15.75" customHeight="1" thickBot="1">
      <c r="B78" s="94"/>
      <c r="C78" s="95"/>
      <c r="D78" s="96"/>
      <c r="E78" s="97"/>
      <c r="F78" s="2"/>
      <c r="G78" s="259" t="s">
        <v>233</v>
      </c>
      <c r="H78" s="260"/>
      <c r="I78" s="7"/>
    </row>
    <row r="79" spans="2:9" ht="15.75" customHeight="1" thickBot="1">
      <c r="B79" s="94"/>
      <c r="C79" s="95"/>
      <c r="D79" s="96"/>
      <c r="E79" s="97"/>
      <c r="F79" s="2"/>
      <c r="G79" s="172">
        <v>1</v>
      </c>
      <c r="H79" s="83" t="s">
        <v>131</v>
      </c>
      <c r="I79" s="7"/>
    </row>
    <row r="80" spans="2:9" ht="15.75" customHeight="1" thickBot="1">
      <c r="B80" s="94"/>
      <c r="C80" s="95"/>
      <c r="D80" s="96"/>
      <c r="E80" s="97"/>
      <c r="F80" s="2"/>
      <c r="G80" s="172">
        <v>2</v>
      </c>
      <c r="H80" s="83" t="s">
        <v>125</v>
      </c>
      <c r="I80" s="7"/>
    </row>
    <row r="81" spans="2:9" ht="15.75" customHeight="1" thickBot="1">
      <c r="B81" s="94"/>
      <c r="C81" s="95"/>
      <c r="D81" s="96"/>
      <c r="E81" s="97"/>
      <c r="F81" s="2"/>
      <c r="G81" s="172">
        <v>3</v>
      </c>
      <c r="H81" s="83" t="s">
        <v>126</v>
      </c>
      <c r="I81" s="7"/>
    </row>
    <row r="82" spans="2:9" ht="15.75" customHeight="1" thickBot="1">
      <c r="B82" s="94"/>
      <c r="C82" s="95"/>
      <c r="D82" s="96"/>
      <c r="E82" s="97"/>
      <c r="F82" s="2"/>
      <c r="G82" s="172">
        <v>4</v>
      </c>
      <c r="H82" s="83" t="s">
        <v>127</v>
      </c>
      <c r="I82" s="7"/>
    </row>
    <row r="83" spans="2:9" ht="15.75" customHeight="1" thickBot="1">
      <c r="B83" s="94"/>
      <c r="C83" s="95"/>
      <c r="D83" s="96"/>
      <c r="E83" s="97"/>
      <c r="F83" s="2"/>
      <c r="G83" s="172">
        <v>5</v>
      </c>
      <c r="H83" s="83" t="s">
        <v>128</v>
      </c>
      <c r="I83" s="7"/>
    </row>
    <row r="84" spans="2:9" ht="15.75" customHeight="1" thickBot="1">
      <c r="B84" s="94"/>
      <c r="C84" s="95"/>
      <c r="D84" s="96"/>
      <c r="E84" s="97"/>
      <c r="F84" s="2"/>
      <c r="G84" s="172">
        <v>6</v>
      </c>
      <c r="H84" s="83" t="s">
        <v>129</v>
      </c>
      <c r="I84" s="7"/>
    </row>
    <row r="85" spans="2:9" ht="15.75" customHeight="1" thickBot="1">
      <c r="B85" s="94"/>
      <c r="C85" s="95"/>
      <c r="D85" s="96"/>
      <c r="E85" s="97"/>
      <c r="F85" s="2"/>
      <c r="G85" s="172">
        <v>7</v>
      </c>
      <c r="H85" s="83" t="s">
        <v>130</v>
      </c>
      <c r="I85" s="7"/>
    </row>
    <row r="86" spans="2:9" ht="15.75" customHeight="1" thickBot="1">
      <c r="B86" s="94"/>
      <c r="C86" s="95"/>
      <c r="D86" s="96"/>
      <c r="E86" s="97"/>
      <c r="F86" s="2"/>
      <c r="G86" s="173"/>
      <c r="H86" s="173"/>
      <c r="I86" s="7"/>
    </row>
    <row r="87" spans="2:9" ht="15.75" customHeight="1" thickBot="1">
      <c r="B87" s="94"/>
      <c r="C87" s="95"/>
      <c r="D87" s="96"/>
      <c r="E87" s="97"/>
      <c r="F87" s="2"/>
      <c r="G87" s="174"/>
      <c r="H87" s="175" t="s">
        <v>234</v>
      </c>
      <c r="I87" s="7"/>
    </row>
    <row r="88" spans="2:9" ht="15.75" customHeight="1" thickBot="1">
      <c r="B88" s="101"/>
      <c r="C88" s="98"/>
      <c r="D88" s="99"/>
      <c r="E88" s="100"/>
      <c r="F88" s="2"/>
      <c r="G88" s="82"/>
      <c r="H88" s="80">
        <v>2</v>
      </c>
      <c r="I88" s="7"/>
    </row>
    <row r="89" spans="2:9" ht="10.5" customHeight="1" thickBot="1">
      <c r="B89" s="246"/>
      <c r="C89" s="247"/>
      <c r="D89" s="247"/>
      <c r="E89" s="2"/>
      <c r="F89" s="2"/>
      <c r="G89" s="2"/>
      <c r="H89" s="2"/>
      <c r="I89" s="7"/>
    </row>
    <row r="90" spans="2:9" ht="15" customHeight="1" thickBot="1">
      <c r="B90" s="8"/>
      <c r="C90" s="2"/>
      <c r="D90" s="2"/>
      <c r="E90" s="2"/>
      <c r="F90" s="2"/>
      <c r="G90" s="84" t="s">
        <v>0</v>
      </c>
      <c r="H90" s="86" t="s">
        <v>1</v>
      </c>
      <c r="I90" s="7"/>
    </row>
    <row r="91" spans="2:9" ht="21.75" customHeight="1" thickBot="1">
      <c r="B91" s="8"/>
      <c r="C91" s="2"/>
      <c r="D91" s="2"/>
      <c r="E91" s="2"/>
      <c r="F91" s="2"/>
      <c r="G91" s="107">
        <v>39935</v>
      </c>
      <c r="H91" s="85" t="s">
        <v>133</v>
      </c>
      <c r="I91" s="7"/>
    </row>
    <row r="92" spans="2:9" ht="7.5" customHeight="1" thickBot="1">
      <c r="B92" s="9"/>
      <c r="C92" s="4"/>
      <c r="D92" s="4"/>
      <c r="E92" s="4"/>
      <c r="F92" s="4"/>
      <c r="G92" s="4"/>
      <c r="H92" s="4"/>
      <c r="I92" s="10"/>
    </row>
    <row r="95" spans="2:9">
      <c r="B95" s="176" t="s">
        <v>21</v>
      </c>
    </row>
    <row r="96" spans="2:9">
      <c r="B96" s="177">
        <v>1.0416666666666666E-2</v>
      </c>
      <c r="C96" s="13" t="s">
        <v>27</v>
      </c>
    </row>
    <row r="97" spans="2:3">
      <c r="B97" s="177">
        <v>2.0833333333333332E-2</v>
      </c>
      <c r="C97" s="13" t="s">
        <v>28</v>
      </c>
    </row>
    <row r="98" spans="2:3">
      <c r="B98" s="177">
        <v>3.125E-2</v>
      </c>
      <c r="C98" s="13" t="s">
        <v>29</v>
      </c>
    </row>
    <row r="99" spans="2:3">
      <c r="B99" s="177">
        <v>4.1666666666666699E-2</v>
      </c>
      <c r="C99" s="13" t="s">
        <v>30</v>
      </c>
    </row>
    <row r="100" spans="2:3">
      <c r="B100" s="177">
        <v>5.2083333333333398E-2</v>
      </c>
      <c r="C100" s="13" t="s">
        <v>54</v>
      </c>
    </row>
    <row r="101" spans="2:3">
      <c r="B101" s="177">
        <v>6.25E-2</v>
      </c>
      <c r="C101" s="13" t="s">
        <v>55</v>
      </c>
    </row>
    <row r="102" spans="2:3">
      <c r="B102" s="177">
        <v>7.2916666666666699E-2</v>
      </c>
      <c r="C102" s="13" t="s">
        <v>56</v>
      </c>
    </row>
    <row r="103" spans="2:3">
      <c r="B103" s="177">
        <v>8.3333333333333398E-2</v>
      </c>
      <c r="C103" s="13" t="s">
        <v>31</v>
      </c>
    </row>
    <row r="104" spans="2:3">
      <c r="B104" s="177">
        <v>9.375E-2</v>
      </c>
      <c r="C104" s="13" t="s">
        <v>57</v>
      </c>
    </row>
    <row r="105" spans="2:3">
      <c r="B105" s="177">
        <v>0.104166666666667</v>
      </c>
      <c r="C105" s="13" t="s">
        <v>79</v>
      </c>
    </row>
    <row r="106" spans="2:3">
      <c r="B106" s="177">
        <v>0.11458333333333399</v>
      </c>
      <c r="C106" s="13" t="s">
        <v>80</v>
      </c>
    </row>
    <row r="107" spans="2:3">
      <c r="B107" s="177">
        <v>0.125</v>
      </c>
      <c r="C107" s="13" t="s">
        <v>32</v>
      </c>
    </row>
    <row r="108" spans="2:3">
      <c r="B108" s="177">
        <v>0.13541666666666699</v>
      </c>
      <c r="C108" s="13" t="s">
        <v>58</v>
      </c>
    </row>
    <row r="109" spans="2:3">
      <c r="B109" s="177">
        <v>0.14583333333333401</v>
      </c>
      <c r="C109" s="13" t="s">
        <v>81</v>
      </c>
    </row>
    <row r="110" spans="2:3">
      <c r="B110" s="177">
        <v>0.15625</v>
      </c>
      <c r="C110" s="13" t="s">
        <v>82</v>
      </c>
    </row>
    <row r="111" spans="2:3">
      <c r="B111" s="177">
        <v>0.16666666666666699</v>
      </c>
      <c r="C111" s="13" t="s">
        <v>33</v>
      </c>
    </row>
    <row r="112" spans="2:3">
      <c r="B112" s="177">
        <v>0.17708333333333401</v>
      </c>
      <c r="C112" s="13" t="s">
        <v>59</v>
      </c>
    </row>
    <row r="113" spans="2:3">
      <c r="B113" s="177">
        <v>0.1875</v>
      </c>
      <c r="C113" s="13" t="s">
        <v>83</v>
      </c>
    </row>
    <row r="114" spans="2:3">
      <c r="B114" s="177">
        <v>0.19791666666666699</v>
      </c>
      <c r="C114" s="13" t="s">
        <v>84</v>
      </c>
    </row>
    <row r="115" spans="2:3">
      <c r="B115" s="177">
        <v>0.20833333333333401</v>
      </c>
      <c r="C115" s="13" t="s">
        <v>34</v>
      </c>
    </row>
    <row r="116" spans="2:3">
      <c r="B116" s="177">
        <v>0.21875</v>
      </c>
      <c r="C116" s="13" t="s">
        <v>60</v>
      </c>
    </row>
    <row r="117" spans="2:3">
      <c r="B117" s="177">
        <v>0.22916666666666699</v>
      </c>
      <c r="C117" s="13" t="s">
        <v>85</v>
      </c>
    </row>
    <row r="118" spans="2:3">
      <c r="B118" s="177">
        <v>0.23958333333333401</v>
      </c>
      <c r="C118" s="13" t="s">
        <v>86</v>
      </c>
    </row>
    <row r="119" spans="2:3">
      <c r="B119" s="177">
        <v>0.25</v>
      </c>
      <c r="C119" s="13" t="s">
        <v>35</v>
      </c>
    </row>
    <row r="120" spans="2:3">
      <c r="B120" s="177">
        <v>0.26041666666666702</v>
      </c>
      <c r="C120" s="13" t="s">
        <v>61</v>
      </c>
    </row>
    <row r="121" spans="2:3">
      <c r="B121" s="177">
        <v>0.27083333333333398</v>
      </c>
      <c r="C121" s="13" t="s">
        <v>87</v>
      </c>
    </row>
    <row r="122" spans="2:3">
      <c r="B122" s="177">
        <v>0.28125</v>
      </c>
      <c r="C122" s="13" t="s">
        <v>88</v>
      </c>
    </row>
    <row r="123" spans="2:3">
      <c r="B123" s="177">
        <v>0.29166666666666702</v>
      </c>
      <c r="C123" s="13" t="s">
        <v>36</v>
      </c>
    </row>
    <row r="124" spans="2:3">
      <c r="B124" s="177">
        <v>0.30208333333333398</v>
      </c>
      <c r="C124" s="13" t="s">
        <v>62</v>
      </c>
    </row>
    <row r="125" spans="2:3">
      <c r="B125" s="177">
        <v>0.3125</v>
      </c>
      <c r="C125" s="13" t="s">
        <v>89</v>
      </c>
    </row>
    <row r="126" spans="2:3">
      <c r="B126" s="177">
        <v>0.32291666666666702</v>
      </c>
      <c r="C126" s="13" t="s">
        <v>90</v>
      </c>
    </row>
    <row r="127" spans="2:3">
      <c r="B127" s="177">
        <v>0.33333333333333398</v>
      </c>
      <c r="C127" s="13" t="s">
        <v>37</v>
      </c>
    </row>
    <row r="128" spans="2:3">
      <c r="B128" s="177">
        <v>0.34375</v>
      </c>
      <c r="C128" s="13" t="s">
        <v>63</v>
      </c>
    </row>
    <row r="129" spans="2:3">
      <c r="B129" s="177">
        <v>0.35416666666666702</v>
      </c>
      <c r="C129" s="13" t="s">
        <v>91</v>
      </c>
    </row>
    <row r="130" spans="2:3">
      <c r="B130" s="177">
        <v>0.36458333333333398</v>
      </c>
      <c r="C130" s="13" t="s">
        <v>92</v>
      </c>
    </row>
    <row r="131" spans="2:3">
      <c r="B131" s="177">
        <v>0.375</v>
      </c>
      <c r="C131" s="13" t="s">
        <v>38</v>
      </c>
    </row>
    <row r="132" spans="2:3">
      <c r="B132" s="177">
        <v>0.38541666666666702</v>
      </c>
      <c r="C132" s="13" t="s">
        <v>64</v>
      </c>
    </row>
    <row r="133" spans="2:3">
      <c r="B133" s="177">
        <v>0.39583333333333398</v>
      </c>
      <c r="C133" s="13" t="s">
        <v>93</v>
      </c>
    </row>
    <row r="134" spans="2:3">
      <c r="B134" s="177">
        <v>0.40625</v>
      </c>
      <c r="C134" s="13" t="s">
        <v>94</v>
      </c>
    </row>
    <row r="135" spans="2:3">
      <c r="B135" s="177">
        <v>0.41666666666666702</v>
      </c>
      <c r="C135" s="13" t="s">
        <v>39</v>
      </c>
    </row>
    <row r="136" spans="2:3">
      <c r="B136" s="177">
        <v>0.42708333333333398</v>
      </c>
      <c r="C136" s="13" t="s">
        <v>65</v>
      </c>
    </row>
    <row r="137" spans="2:3">
      <c r="B137" s="177">
        <v>0.4375</v>
      </c>
      <c r="C137" s="13" t="s">
        <v>95</v>
      </c>
    </row>
    <row r="138" spans="2:3">
      <c r="B138" s="177">
        <v>0.44791666666666702</v>
      </c>
      <c r="C138" s="13" t="s">
        <v>96</v>
      </c>
    </row>
    <row r="139" spans="2:3">
      <c r="B139" s="177">
        <v>0.45833333333333398</v>
      </c>
      <c r="C139" s="13" t="s">
        <v>40</v>
      </c>
    </row>
    <row r="140" spans="2:3">
      <c r="B140" s="177">
        <v>0.46875</v>
      </c>
      <c r="C140" s="13" t="s">
        <v>66</v>
      </c>
    </row>
    <row r="141" spans="2:3">
      <c r="B141" s="177">
        <v>0.47916666666666702</v>
      </c>
      <c r="C141" s="13" t="s">
        <v>97</v>
      </c>
    </row>
    <row r="142" spans="2:3">
      <c r="B142" s="177">
        <v>0.48958333333333398</v>
      </c>
      <c r="C142" s="13" t="s">
        <v>98</v>
      </c>
    </row>
    <row r="143" spans="2:3">
      <c r="B143" s="177">
        <v>0.5</v>
      </c>
      <c r="C143" s="13" t="s">
        <v>41</v>
      </c>
    </row>
    <row r="144" spans="2:3">
      <c r="B144" s="177">
        <v>0.51041666666666696</v>
      </c>
      <c r="C144" s="13" t="s">
        <v>67</v>
      </c>
    </row>
    <row r="145" spans="2:3">
      <c r="B145" s="177">
        <v>0.52083333333333404</v>
      </c>
      <c r="C145" s="13" t="s">
        <v>99</v>
      </c>
    </row>
    <row r="146" spans="2:3">
      <c r="B146" s="177">
        <v>0.53125</v>
      </c>
      <c r="C146" s="13" t="s">
        <v>100</v>
      </c>
    </row>
    <row r="147" spans="2:3">
      <c r="B147" s="177">
        <v>0.54166666666666696</v>
      </c>
      <c r="C147" s="13" t="s">
        <v>42</v>
      </c>
    </row>
    <row r="148" spans="2:3">
      <c r="B148" s="177">
        <v>0.55208333333333404</v>
      </c>
      <c r="C148" s="13" t="s">
        <v>68</v>
      </c>
    </row>
    <row r="149" spans="2:3">
      <c r="B149" s="177">
        <v>0.5625</v>
      </c>
      <c r="C149" s="13" t="s">
        <v>101</v>
      </c>
    </row>
    <row r="150" spans="2:3">
      <c r="B150" s="177">
        <v>0.57291666666666696</v>
      </c>
      <c r="C150" s="13" t="s">
        <v>102</v>
      </c>
    </row>
    <row r="151" spans="2:3">
      <c r="B151" s="177">
        <v>0.58333333333333404</v>
      </c>
      <c r="C151" s="13" t="s">
        <v>43</v>
      </c>
    </row>
    <row r="152" spans="2:3">
      <c r="B152" s="177">
        <v>0.59375</v>
      </c>
      <c r="C152" s="13" t="s">
        <v>69</v>
      </c>
    </row>
    <row r="153" spans="2:3">
      <c r="B153" s="177">
        <v>0.60416666666666696</v>
      </c>
      <c r="C153" s="13" t="s">
        <v>103</v>
      </c>
    </row>
    <row r="154" spans="2:3">
      <c r="B154" s="177">
        <v>0.61458333333333404</v>
      </c>
      <c r="C154" s="13" t="s">
        <v>104</v>
      </c>
    </row>
    <row r="155" spans="2:3">
      <c r="B155" s="177">
        <v>0.625</v>
      </c>
      <c r="C155" s="13" t="s">
        <v>44</v>
      </c>
    </row>
    <row r="156" spans="2:3">
      <c r="B156" s="177">
        <v>0.63541666666666696</v>
      </c>
      <c r="C156" s="13" t="s">
        <v>70</v>
      </c>
    </row>
    <row r="157" spans="2:3">
      <c r="B157" s="177">
        <v>0.64583333333333404</v>
      </c>
      <c r="C157" s="13" t="s">
        <v>105</v>
      </c>
    </row>
    <row r="158" spans="2:3">
      <c r="B158" s="177">
        <v>0.65625</v>
      </c>
      <c r="C158" s="13" t="s">
        <v>106</v>
      </c>
    </row>
    <row r="159" spans="2:3">
      <c r="B159" s="177">
        <v>0.66666666666666696</v>
      </c>
      <c r="C159" s="13" t="s">
        <v>45</v>
      </c>
    </row>
    <row r="160" spans="2:3">
      <c r="B160" s="177">
        <v>0.67708333333333404</v>
      </c>
      <c r="C160" s="13" t="s">
        <v>71</v>
      </c>
    </row>
    <row r="161" spans="2:3">
      <c r="B161" s="177">
        <v>0.6875</v>
      </c>
      <c r="C161" s="13" t="s">
        <v>107</v>
      </c>
    </row>
    <row r="162" spans="2:3">
      <c r="B162" s="177">
        <v>0.69791666666666696</v>
      </c>
      <c r="C162" s="13" t="s">
        <v>108</v>
      </c>
    </row>
    <row r="163" spans="2:3">
      <c r="B163" s="177">
        <v>0.70833333333333404</v>
      </c>
      <c r="C163" s="13" t="s">
        <v>46</v>
      </c>
    </row>
    <row r="164" spans="2:3">
      <c r="B164" s="177">
        <v>0.71875</v>
      </c>
      <c r="C164" s="13" t="s">
        <v>72</v>
      </c>
    </row>
    <row r="165" spans="2:3">
      <c r="B165" s="177">
        <v>0.72916666666666696</v>
      </c>
      <c r="C165" s="13" t="s">
        <v>109</v>
      </c>
    </row>
    <row r="166" spans="2:3">
      <c r="B166" s="177">
        <v>0.73958333333333404</v>
      </c>
      <c r="C166" s="13" t="s">
        <v>110</v>
      </c>
    </row>
    <row r="167" spans="2:3">
      <c r="B167" s="177">
        <v>0.75</v>
      </c>
      <c r="C167" s="13" t="s">
        <v>47</v>
      </c>
    </row>
    <row r="168" spans="2:3">
      <c r="B168" s="177">
        <v>0.76041666666666696</v>
      </c>
      <c r="C168" s="13" t="s">
        <v>73</v>
      </c>
    </row>
    <row r="169" spans="2:3">
      <c r="B169" s="177">
        <v>0.77083333333333404</v>
      </c>
      <c r="C169" s="13" t="s">
        <v>111</v>
      </c>
    </row>
    <row r="170" spans="2:3">
      <c r="B170" s="177">
        <v>0.78125</v>
      </c>
      <c r="C170" s="13" t="s">
        <v>112</v>
      </c>
    </row>
    <row r="171" spans="2:3">
      <c r="B171" s="177">
        <v>0.79166666666666696</v>
      </c>
      <c r="C171" s="13" t="s">
        <v>48</v>
      </c>
    </row>
    <row r="172" spans="2:3">
      <c r="B172" s="177">
        <v>0.80208333333333404</v>
      </c>
      <c r="C172" s="13" t="s">
        <v>74</v>
      </c>
    </row>
    <row r="173" spans="2:3">
      <c r="B173" s="177">
        <v>0.8125</v>
      </c>
      <c r="C173" s="13" t="s">
        <v>113</v>
      </c>
    </row>
    <row r="174" spans="2:3">
      <c r="B174" s="177">
        <v>0.82291666666666696</v>
      </c>
      <c r="C174" s="13" t="s">
        <v>114</v>
      </c>
    </row>
    <row r="175" spans="2:3">
      <c r="B175" s="177">
        <v>0.83333333333333404</v>
      </c>
      <c r="C175" s="13" t="s">
        <v>49</v>
      </c>
    </row>
    <row r="176" spans="2:3">
      <c r="B176" s="177">
        <v>0.84375</v>
      </c>
      <c r="C176" s="13" t="s">
        <v>75</v>
      </c>
    </row>
    <row r="177" spans="2:3">
      <c r="B177" s="177">
        <v>0.85416666666666696</v>
      </c>
      <c r="C177" s="13" t="s">
        <v>115</v>
      </c>
    </row>
    <row r="178" spans="2:3">
      <c r="B178" s="177">
        <v>0.86458333333333404</v>
      </c>
      <c r="C178" s="13" t="s">
        <v>116</v>
      </c>
    </row>
    <row r="179" spans="2:3">
      <c r="B179" s="177">
        <v>0.875</v>
      </c>
      <c r="C179" s="13" t="s">
        <v>50</v>
      </c>
    </row>
    <row r="180" spans="2:3">
      <c r="B180" s="177">
        <v>0.88541666666666696</v>
      </c>
      <c r="C180" s="13" t="s">
        <v>76</v>
      </c>
    </row>
    <row r="181" spans="2:3">
      <c r="B181" s="177">
        <v>0.89583333333333404</v>
      </c>
      <c r="C181" s="13" t="s">
        <v>117</v>
      </c>
    </row>
    <row r="182" spans="2:3">
      <c r="B182" s="177">
        <v>0.90625</v>
      </c>
      <c r="C182" s="13" t="s">
        <v>118</v>
      </c>
    </row>
    <row r="183" spans="2:3">
      <c r="B183" s="177">
        <v>0.91666666666666696</v>
      </c>
      <c r="C183" s="13" t="s">
        <v>51</v>
      </c>
    </row>
    <row r="184" spans="2:3">
      <c r="B184" s="177">
        <v>0.92708333333333404</v>
      </c>
      <c r="C184" s="13" t="s">
        <v>77</v>
      </c>
    </row>
    <row r="185" spans="2:3">
      <c r="B185" s="177">
        <v>0.9375</v>
      </c>
      <c r="C185" s="13" t="s">
        <v>119</v>
      </c>
    </row>
    <row r="186" spans="2:3">
      <c r="B186" s="177">
        <v>0.94791666666666696</v>
      </c>
      <c r="C186" s="13" t="s">
        <v>120</v>
      </c>
    </row>
    <row r="187" spans="2:3">
      <c r="B187" s="177">
        <v>0.95833333333333404</v>
      </c>
      <c r="C187" s="13" t="s">
        <v>52</v>
      </c>
    </row>
    <row r="188" spans="2:3">
      <c r="B188" s="177">
        <v>0.96875</v>
      </c>
      <c r="C188" s="13" t="s">
        <v>78</v>
      </c>
    </row>
    <row r="189" spans="2:3">
      <c r="B189" s="177">
        <v>0.97916666666666696</v>
      </c>
      <c r="C189" s="13" t="s">
        <v>121</v>
      </c>
    </row>
    <row r="190" spans="2:3">
      <c r="B190" s="177">
        <v>0.98958333333333404</v>
      </c>
      <c r="C190" s="13" t="s">
        <v>122</v>
      </c>
    </row>
    <row r="191" spans="2:3">
      <c r="B191" s="177">
        <v>1</v>
      </c>
      <c r="C191" s="13" t="s">
        <v>53</v>
      </c>
    </row>
  </sheetData>
  <sheetProtection insertRows="0" selectLockedCells="1"/>
  <mergeCells count="6">
    <mergeCell ref="B89:D89"/>
    <mergeCell ref="G3:H26"/>
    <mergeCell ref="K29:L30"/>
    <mergeCell ref="G76:H76"/>
    <mergeCell ref="G75:H75"/>
    <mergeCell ref="G78:H78"/>
  </mergeCells>
  <phoneticPr fontId="21" type="noConversion"/>
  <dataValidations xWindow="285" yWindow="312" count="8">
    <dataValidation type="list" allowBlank="1" showInputMessage="1" showErrorMessage="1" promptTitle="WIP Designator" prompt="Mark 'Yes' if this task is a WIP task.  Mark 'No' if it is billed straight to the JN, mark N/A if neither format applies." sqref="D3:D88">
      <formula1>"Yes,No,N/A"</formula1>
    </dataValidation>
    <dataValidation type="decimal" allowBlank="1" showInputMessage="1" showErrorMessage="1" promptTitle="Task Number" prompt="Place the number of the task being performed here from the traveler sheet, if applicable." sqref="E3:E88">
      <formula1>0</formula1>
      <formula2>999</formula2>
    </dataValidation>
    <dataValidation allowBlank="1" showInputMessage="1" showErrorMessage="1" promptTitle="Job Number" prompt="Enter the job numbers which you are working on here.  Enter other pertanent information in the Task Description, WIP and Task fields._x000a_This data appears on the time sheet when selected." sqref="B3:B88"/>
    <dataValidation allowBlank="1" showInputMessage="1" showErrorMessage="1" promptTitle="Week Starting Date" prompt="Enter the date which the work week starts here.  Change the Date Offset figure above to place a particular day first on the tracker sheet." sqref="G91"/>
    <dataValidation allowBlank="1" showInputMessage="1" showErrorMessage="1" promptTitle="Employee Name" prompt="Enter Your name here.  This is the only way to make it appear on the task tracker sheet..." sqref="H91"/>
    <dataValidation allowBlank="1" showInputMessage="1" showErrorMessage="1" promptTitle="Task Description" prompt="Enter any pertinent information about the task to help you remember what was done on the job." sqref="C3:C88"/>
    <dataValidation type="time" allowBlank="1" showInputMessage="1" showErrorMessage="1" sqref="K29:L30">
      <formula1>0</formula1>
      <formula2>0.5</formula2>
    </dataValidation>
    <dataValidation type="list" allowBlank="1" showInputMessage="1" showErrorMessage="1" promptTitle="Day of Week Offset" prompt="This number defines the offset value which causes Monday to appear as the first column of tracking data. Use of an alternate offset figure will start the week with a different day, while keeping the dates corrected." sqref="H88">
      <formula1>"1,2,3,4,5,6,7"</formula1>
    </dataValidation>
  </dataValidations>
  <printOptions horizontalCentered="1"/>
  <pageMargins left="0.4" right="0.4" top="0.5" bottom="0.4" header="0" footer="0"/>
  <pageSetup firstPageNumber="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51"/>
    <pageSetUpPr fitToPage="1"/>
  </sheetPr>
  <dimension ref="A1:I51"/>
  <sheetViews>
    <sheetView zoomScaleNormal="100" workbookViewId="0">
      <pane ySplit="1" topLeftCell="A2" activePane="bottomLeft" state="frozen"/>
      <selection pane="bottomLeft" activeCell="A9" sqref="A9"/>
    </sheetView>
  </sheetViews>
  <sheetFormatPr defaultRowHeight="12.75"/>
  <cols>
    <col min="1" max="1" width="13.42578125" style="78" customWidth="1"/>
    <col min="2" max="2" width="14.140625" style="78" customWidth="1"/>
    <col min="3" max="3" width="14.5703125" style="78" customWidth="1"/>
    <col min="4" max="4" width="17.5703125" style="78" customWidth="1"/>
    <col min="5" max="5" width="15.140625" style="78" customWidth="1"/>
    <col min="6" max="6" width="12.5703125" style="78" customWidth="1"/>
    <col min="7" max="7" width="15" style="78" customWidth="1"/>
    <col min="8" max="8" width="13.85546875" style="78" customWidth="1"/>
    <col min="9" max="9" width="17.7109375" style="78" customWidth="1"/>
    <col min="10" max="16384" width="9.140625" style="78"/>
  </cols>
  <sheetData>
    <row r="1" spans="1:9">
      <c r="A1" s="78" t="s">
        <v>132</v>
      </c>
    </row>
    <row r="2" spans="1:9">
      <c r="A2" s="43"/>
      <c r="B2" s="44" t="s">
        <v>251</v>
      </c>
      <c r="C2" s="45"/>
      <c r="D2" s="45"/>
      <c r="E2" s="45"/>
      <c r="F2" s="45"/>
      <c r="G2" s="45"/>
      <c r="H2" s="46"/>
      <c r="I2" s="79"/>
    </row>
    <row r="3" spans="1:9">
      <c r="A3" s="44" t="s">
        <v>2</v>
      </c>
      <c r="B3" s="43" t="s">
        <v>250</v>
      </c>
      <c r="C3" s="47" t="s">
        <v>252</v>
      </c>
      <c r="D3" s="47" t="s">
        <v>253</v>
      </c>
      <c r="E3" s="47" t="s">
        <v>254</v>
      </c>
      <c r="F3" s="47" t="s">
        <v>255</v>
      </c>
      <c r="G3" s="47" t="s">
        <v>256</v>
      </c>
      <c r="H3" s="48" t="s">
        <v>257</v>
      </c>
      <c r="I3" s="161" t="s">
        <v>258</v>
      </c>
    </row>
    <row r="4" spans="1:9">
      <c r="A4" s="43" t="s">
        <v>5</v>
      </c>
      <c r="B4" s="49">
        <v>1.0000000000000071</v>
      </c>
      <c r="C4" s="50">
        <v>0.50000000000001688</v>
      </c>
      <c r="D4" s="50">
        <v>0.50000000000001688</v>
      </c>
      <c r="E4" s="50">
        <v>0.50000000000001688</v>
      </c>
      <c r="F4" s="50">
        <v>0.50000000000001688</v>
      </c>
      <c r="G4" s="50">
        <v>0.50000000000001688</v>
      </c>
      <c r="H4" s="51">
        <v>0.50000000000001688</v>
      </c>
      <c r="I4" s="162">
        <f t="shared" ref="I4:I51" si="0">SUM(B4,C4,D4,E4,F4,G4,H4)</f>
        <v>4.0000000000001084</v>
      </c>
    </row>
    <row r="5" spans="1:9">
      <c r="A5" s="52" t="s">
        <v>134</v>
      </c>
      <c r="B5" s="53">
        <v>0</v>
      </c>
      <c r="C5" s="54">
        <v>0</v>
      </c>
      <c r="D5" s="54">
        <v>0</v>
      </c>
      <c r="E5" s="54">
        <v>0</v>
      </c>
      <c r="F5" s="54">
        <v>0</v>
      </c>
      <c r="G5" s="54">
        <v>0</v>
      </c>
      <c r="H5" s="55">
        <v>2.7499999999999929</v>
      </c>
      <c r="I5" s="162">
        <f t="shared" si="0"/>
        <v>2.7499999999999929</v>
      </c>
    </row>
    <row r="6" spans="1:9">
      <c r="A6" s="52" t="s">
        <v>135</v>
      </c>
      <c r="B6" s="53">
        <v>5.750000000000016</v>
      </c>
      <c r="C6" s="54">
        <v>0</v>
      </c>
      <c r="D6" s="54">
        <v>3.9999999999999978</v>
      </c>
      <c r="E6" s="54">
        <v>0</v>
      </c>
      <c r="F6" s="54">
        <v>1.7500000000000098</v>
      </c>
      <c r="G6" s="54">
        <v>0</v>
      </c>
      <c r="H6" s="55">
        <v>0</v>
      </c>
      <c r="I6" s="162">
        <f t="shared" si="0"/>
        <v>11.500000000000025</v>
      </c>
    </row>
    <row r="7" spans="1:9">
      <c r="A7" s="52" t="s">
        <v>136</v>
      </c>
      <c r="B7" s="53">
        <v>6.5000000000000169</v>
      </c>
      <c r="C7" s="54">
        <v>0.75</v>
      </c>
      <c r="D7" s="54">
        <v>9.7499999999999751</v>
      </c>
      <c r="E7" s="54">
        <v>2.4999999999999982</v>
      </c>
      <c r="F7" s="54">
        <v>0</v>
      </c>
      <c r="G7" s="54">
        <v>1.2500000000000155</v>
      </c>
      <c r="H7" s="55">
        <v>9.25</v>
      </c>
      <c r="I7" s="162">
        <f t="shared" si="0"/>
        <v>30.000000000000007</v>
      </c>
    </row>
    <row r="8" spans="1:9">
      <c r="A8" s="52" t="s">
        <v>181</v>
      </c>
      <c r="B8" s="53">
        <v>19.250000000000018</v>
      </c>
      <c r="C8" s="54">
        <v>0</v>
      </c>
      <c r="D8" s="54">
        <v>0</v>
      </c>
      <c r="E8" s="54">
        <v>0</v>
      </c>
      <c r="F8" s="54">
        <v>0</v>
      </c>
      <c r="G8" s="54">
        <v>0</v>
      </c>
      <c r="H8" s="55">
        <v>3.4999999999999902</v>
      </c>
      <c r="I8" s="162">
        <f t="shared" si="0"/>
        <v>22.750000000000007</v>
      </c>
    </row>
    <row r="9" spans="1:9">
      <c r="A9" s="52" t="s">
        <v>138</v>
      </c>
      <c r="B9" s="53">
        <v>6.4999999999999902</v>
      </c>
      <c r="C9" s="54">
        <v>0</v>
      </c>
      <c r="D9" s="54">
        <v>4.7500000000000089</v>
      </c>
      <c r="E9" s="54">
        <v>0.75</v>
      </c>
      <c r="F9" s="54">
        <v>2.750000000000016</v>
      </c>
      <c r="G9" s="54">
        <v>4.2499999999999929</v>
      </c>
      <c r="H9" s="55">
        <v>1.2499999999999929</v>
      </c>
      <c r="I9" s="162">
        <f t="shared" si="0"/>
        <v>20.25</v>
      </c>
    </row>
    <row r="10" spans="1:9">
      <c r="A10" s="74" t="s">
        <v>231</v>
      </c>
      <c r="B10" s="75">
        <v>39.00000000000005</v>
      </c>
      <c r="C10" s="76">
        <v>1.2500000000000169</v>
      </c>
      <c r="D10" s="76">
        <v>19</v>
      </c>
      <c r="E10" s="76">
        <v>3.7500000000000151</v>
      </c>
      <c r="F10" s="76">
        <v>5.0000000000000426</v>
      </c>
      <c r="G10" s="76">
        <v>6.0000000000000249</v>
      </c>
      <c r="H10" s="77">
        <v>17.249999999999993</v>
      </c>
      <c r="I10" s="162">
        <f t="shared" si="0"/>
        <v>91.250000000000142</v>
      </c>
    </row>
    <row r="11" spans="1:9">
      <c r="A11"/>
      <c r="B11"/>
      <c r="C11"/>
      <c r="D11"/>
      <c r="E11"/>
      <c r="F11"/>
      <c r="G11"/>
      <c r="H11"/>
      <c r="I11" s="162">
        <f t="shared" si="0"/>
        <v>0</v>
      </c>
    </row>
    <row r="12" spans="1:9">
      <c r="A12"/>
      <c r="B12"/>
      <c r="C12"/>
      <c r="D12"/>
      <c r="E12"/>
      <c r="F12"/>
      <c r="G12"/>
      <c r="I12" s="162">
        <f t="shared" si="0"/>
        <v>0</v>
      </c>
    </row>
    <row r="13" spans="1:9">
      <c r="A13"/>
      <c r="B13"/>
      <c r="C13"/>
      <c r="D13"/>
      <c r="E13"/>
      <c r="F13"/>
      <c r="G13"/>
      <c r="I13" s="162">
        <f t="shared" si="0"/>
        <v>0</v>
      </c>
    </row>
    <row r="14" spans="1:9">
      <c r="A14"/>
      <c r="B14"/>
      <c r="C14"/>
      <c r="D14"/>
      <c r="E14"/>
      <c r="F14"/>
      <c r="G14"/>
      <c r="I14" s="162">
        <f t="shared" si="0"/>
        <v>0</v>
      </c>
    </row>
    <row r="15" spans="1:9">
      <c r="A15"/>
      <c r="B15"/>
      <c r="C15"/>
      <c r="D15"/>
      <c r="E15"/>
      <c r="F15"/>
      <c r="G15"/>
      <c r="I15" s="162">
        <f t="shared" si="0"/>
        <v>0</v>
      </c>
    </row>
    <row r="16" spans="1:9">
      <c r="A16"/>
      <c r="B16"/>
      <c r="C16"/>
      <c r="I16" s="162">
        <f t="shared" si="0"/>
        <v>0</v>
      </c>
    </row>
    <row r="17" spans="1:9">
      <c r="A17"/>
      <c r="B17"/>
      <c r="C17"/>
      <c r="I17" s="162">
        <f t="shared" si="0"/>
        <v>0</v>
      </c>
    </row>
    <row r="18" spans="1:9">
      <c r="A18"/>
      <c r="B18"/>
      <c r="C18"/>
      <c r="I18" s="162">
        <f t="shared" si="0"/>
        <v>0</v>
      </c>
    </row>
    <row r="19" spans="1:9">
      <c r="I19" s="162">
        <f t="shared" si="0"/>
        <v>0</v>
      </c>
    </row>
    <row r="20" spans="1:9">
      <c r="I20" s="162">
        <f t="shared" si="0"/>
        <v>0</v>
      </c>
    </row>
    <row r="21" spans="1:9">
      <c r="I21" s="162">
        <f t="shared" si="0"/>
        <v>0</v>
      </c>
    </row>
    <row r="22" spans="1:9">
      <c r="I22" s="162">
        <f t="shared" si="0"/>
        <v>0</v>
      </c>
    </row>
    <row r="23" spans="1:9">
      <c r="I23" s="162">
        <f t="shared" si="0"/>
        <v>0</v>
      </c>
    </row>
    <row r="24" spans="1:9">
      <c r="I24" s="162">
        <f t="shared" si="0"/>
        <v>0</v>
      </c>
    </row>
    <row r="25" spans="1:9">
      <c r="I25" s="162">
        <f t="shared" si="0"/>
        <v>0</v>
      </c>
    </row>
    <row r="26" spans="1:9">
      <c r="I26" s="162">
        <f t="shared" si="0"/>
        <v>0</v>
      </c>
    </row>
    <row r="27" spans="1:9">
      <c r="I27" s="162">
        <f t="shared" si="0"/>
        <v>0</v>
      </c>
    </row>
    <row r="28" spans="1:9">
      <c r="I28" s="162">
        <f t="shared" si="0"/>
        <v>0</v>
      </c>
    </row>
    <row r="29" spans="1:9">
      <c r="I29" s="162">
        <f t="shared" si="0"/>
        <v>0</v>
      </c>
    </row>
    <row r="30" spans="1:9">
      <c r="I30" s="162">
        <f t="shared" si="0"/>
        <v>0</v>
      </c>
    </row>
    <row r="31" spans="1:9">
      <c r="I31" s="162">
        <f t="shared" si="0"/>
        <v>0</v>
      </c>
    </row>
    <row r="32" spans="1:9">
      <c r="I32" s="162">
        <f t="shared" si="0"/>
        <v>0</v>
      </c>
    </row>
    <row r="33" spans="9:9">
      <c r="I33" s="162">
        <f t="shared" si="0"/>
        <v>0</v>
      </c>
    </row>
    <row r="34" spans="9:9">
      <c r="I34" s="162">
        <f t="shared" si="0"/>
        <v>0</v>
      </c>
    </row>
    <row r="35" spans="9:9">
      <c r="I35" s="162">
        <f t="shared" si="0"/>
        <v>0</v>
      </c>
    </row>
    <row r="36" spans="9:9">
      <c r="I36" s="162">
        <f t="shared" si="0"/>
        <v>0</v>
      </c>
    </row>
    <row r="37" spans="9:9">
      <c r="I37" s="162">
        <f t="shared" si="0"/>
        <v>0</v>
      </c>
    </row>
    <row r="38" spans="9:9">
      <c r="I38" s="162">
        <f t="shared" si="0"/>
        <v>0</v>
      </c>
    </row>
    <row r="39" spans="9:9">
      <c r="I39" s="162">
        <f t="shared" si="0"/>
        <v>0</v>
      </c>
    </row>
    <row r="40" spans="9:9">
      <c r="I40" s="162">
        <f t="shared" si="0"/>
        <v>0</v>
      </c>
    </row>
    <row r="41" spans="9:9">
      <c r="I41" s="162">
        <f t="shared" si="0"/>
        <v>0</v>
      </c>
    </row>
    <row r="42" spans="9:9">
      <c r="I42" s="162">
        <f t="shared" si="0"/>
        <v>0</v>
      </c>
    </row>
    <row r="43" spans="9:9">
      <c r="I43" s="162">
        <f t="shared" si="0"/>
        <v>0</v>
      </c>
    </row>
    <row r="44" spans="9:9">
      <c r="I44" s="162">
        <f t="shared" si="0"/>
        <v>0</v>
      </c>
    </row>
    <row r="45" spans="9:9">
      <c r="I45" s="162">
        <f t="shared" si="0"/>
        <v>0</v>
      </c>
    </row>
    <row r="46" spans="9:9">
      <c r="I46" s="162">
        <f t="shared" si="0"/>
        <v>0</v>
      </c>
    </row>
    <row r="47" spans="9:9">
      <c r="I47" s="162">
        <f t="shared" si="0"/>
        <v>0</v>
      </c>
    </row>
    <row r="48" spans="9:9">
      <c r="I48" s="162">
        <f t="shared" si="0"/>
        <v>0</v>
      </c>
    </row>
    <row r="49" spans="9:9">
      <c r="I49" s="162">
        <f t="shared" si="0"/>
        <v>0</v>
      </c>
    </row>
    <row r="50" spans="9:9">
      <c r="I50" s="162">
        <f t="shared" si="0"/>
        <v>0</v>
      </c>
    </row>
    <row r="51" spans="9:9">
      <c r="I51" s="162">
        <f t="shared" si="0"/>
        <v>0</v>
      </c>
    </row>
  </sheetData>
  <sheetProtection formatCells="0" formatColumns="0" formatRows="0" insertColumns="0" insertRows="0" deleteColumns="0" deleteRows="0" sort="0" autoFilter="0" pivotTables="0"/>
  <phoneticPr fontId="21" type="noConversion"/>
  <printOptions horizontalCentered="1"/>
  <pageMargins left="0.4" right="0.4" top="0.5" bottom="0.4" header="0" footer="0"/>
  <pageSetup scale="74" firstPageNumber="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Task Tracker</vt:lpstr>
      <vt:lpstr>Jobs</vt:lpstr>
      <vt:lpstr>Tally</vt:lpstr>
      <vt:lpstr>DateOffset</vt:lpstr>
      <vt:lpstr>EmpName</vt:lpstr>
      <vt:lpstr>Hours</vt:lpstr>
      <vt:lpstr>JobNumList</vt:lpstr>
      <vt:lpstr>Jobs!Print_Area</vt:lpstr>
      <vt:lpstr>Tally!Print_Area</vt:lpstr>
      <vt:lpstr>'Task Tracker'!Print_Area</vt:lpstr>
      <vt:lpstr>WSDate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2011-08-04T03:27:26Z</dcterms:created>
  <dcterms:modified xsi:type="dcterms:W3CDTF">2011-08-04T03:27:39Z</dcterms:modified>
  <cp:category/>
  <cp:contentStatus/>
  <cp:version/>
</cp:coreProperties>
</file>