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hidePivotFieldList="1"/>
  <bookViews>
    <workbookView xWindow="0" yWindow="60" windowWidth="20730" windowHeight="11760" tabRatio="369"/>
  </bookViews>
  <sheets>
    <sheet name="Task Tracker" sheetId="9" r:id="rId1"/>
    <sheet name="Jobs" sheetId="1" r:id="rId2"/>
    <sheet name="Tally" sheetId="10" r:id="rId3"/>
  </sheets>
  <definedNames>
    <definedName name="_xlnm._FilterDatabase" localSheetId="0" hidden="1">'Task Tracker'!$B$11:$B$43</definedName>
    <definedName name="DateOffset">Jobs!$H$88</definedName>
    <definedName name="EmpName" localSheetId="2">Tally!#REF!</definedName>
    <definedName name="EmpName">Jobs!$H$91</definedName>
    <definedName name="_xlnm.Extract" localSheetId="0">'Task Tracker'!#REF!</definedName>
    <definedName name="Hours">Jobs!$B$96:$B$191</definedName>
    <definedName name="JobList" localSheetId="2">OFFSET(Tally!#REF!,0,0,COUNTA(Tally!$A:$A)-1,1)</definedName>
    <definedName name="JobList">OFFSET(Jobs!$B$3,0,0,COUNTA(Jobs!$B:$B)-1,1)</definedName>
    <definedName name="JobNumList">Jobs!$B$3:$B$88</definedName>
    <definedName name="_xlnm.Print_Area" localSheetId="1">Jobs!$B$3:$D$88</definedName>
    <definedName name="_xlnm.Print_Area" localSheetId="2">Tally!$A$1:$I$2</definedName>
    <definedName name="_xlnm.Print_Area" localSheetId="0">'Task Tracker'!$B$2:$AB$51</definedName>
    <definedName name="WSDate">Jobs!$G$91</definedName>
  </definedNames>
  <calcPr calcId="144525"/>
  <pivotCaches>
    <pivotCache cacheId="0" r:id="rId4"/>
  </pivotCaches>
</workbook>
</file>

<file path=xl/calcChain.xml><?xml version="1.0" encoding="utf-8"?>
<calcChain xmlns="http://schemas.openxmlformats.org/spreadsheetml/2006/main">
  <c r="I12" i="10" l="1"/>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4" i="10"/>
  <c r="I5" i="10"/>
  <c r="I6" i="10"/>
  <c r="I7" i="10"/>
  <c r="I8" i="10"/>
  <c r="I9" i="10"/>
  <c r="I10" i="10"/>
  <c r="I11" i="10"/>
  <c r="G76" i="1"/>
  <c r="X4" i="9"/>
  <c r="B5" i="9"/>
  <c r="X5" i="9"/>
  <c r="F7" i="9"/>
  <c r="I7" i="9"/>
  <c r="L7" i="9"/>
  <c r="O7" i="9"/>
  <c r="R7" i="9"/>
  <c r="U7" i="9"/>
  <c r="X7" i="9"/>
  <c r="F8" i="9"/>
  <c r="I8" i="9"/>
  <c r="L8" i="9"/>
  <c r="O8" i="9"/>
  <c r="R8" i="9"/>
  <c r="U8" i="9"/>
  <c r="X8" i="9"/>
  <c r="C11" i="9"/>
  <c r="D11" i="9"/>
  <c r="E11" i="9"/>
  <c r="H11" i="9"/>
  <c r="K11" i="9"/>
  <c r="N11" i="9"/>
  <c r="Q11" i="9"/>
  <c r="T11" i="9"/>
  <c r="W11" i="9"/>
  <c r="Z11" i="9"/>
  <c r="C12" i="9"/>
  <c r="D12" i="9"/>
  <c r="E12" i="9"/>
  <c r="H12" i="9"/>
  <c r="K12" i="9"/>
  <c r="N12" i="9"/>
  <c r="N45" i="9" s="1"/>
  <c r="Q12" i="9"/>
  <c r="T12" i="9"/>
  <c r="W12" i="9"/>
  <c r="Z12" i="9"/>
  <c r="C13" i="9"/>
  <c r="D13" i="9"/>
  <c r="E13" i="9"/>
  <c r="H13" i="9"/>
  <c r="AA13" i="9" s="1"/>
  <c r="K13" i="9"/>
  <c r="N13" i="9"/>
  <c r="Q13" i="9"/>
  <c r="T13" i="9"/>
  <c r="T45" i="9" s="1"/>
  <c r="W13" i="9"/>
  <c r="Z13" i="9"/>
  <c r="C14" i="9"/>
  <c r="D14" i="9"/>
  <c r="E14" i="9"/>
  <c r="H14" i="9"/>
  <c r="K14" i="9"/>
  <c r="AA14" i="9" s="1"/>
  <c r="N14" i="9"/>
  <c r="Q14" i="9"/>
  <c r="T14" i="9"/>
  <c r="W14" i="9"/>
  <c r="Z14" i="9"/>
  <c r="C15" i="9"/>
  <c r="D15" i="9"/>
  <c r="E15" i="9"/>
  <c r="H15" i="9"/>
  <c r="K15" i="9"/>
  <c r="N15" i="9"/>
  <c r="Q15" i="9"/>
  <c r="T15" i="9"/>
  <c r="W15" i="9"/>
  <c r="Z15" i="9"/>
  <c r="C16" i="9"/>
  <c r="D16" i="9"/>
  <c r="E16" i="9"/>
  <c r="H16" i="9"/>
  <c r="K16" i="9"/>
  <c r="N16" i="9"/>
  <c r="Q16" i="9"/>
  <c r="T16" i="9"/>
  <c r="W16" i="9"/>
  <c r="Z16" i="9"/>
  <c r="C17" i="9"/>
  <c r="D17" i="9"/>
  <c r="E17" i="9"/>
  <c r="H17" i="9"/>
  <c r="AA17" i="9" s="1"/>
  <c r="K17" i="9"/>
  <c r="N17" i="9"/>
  <c r="Q17" i="9"/>
  <c r="T17" i="9"/>
  <c r="W17" i="9"/>
  <c r="Z17" i="9"/>
  <c r="C18" i="9"/>
  <c r="D18" i="9"/>
  <c r="E18" i="9"/>
  <c r="H18" i="9"/>
  <c r="K18" i="9"/>
  <c r="AA18" i="9" s="1"/>
  <c r="N18" i="9"/>
  <c r="Q18" i="9"/>
  <c r="T18" i="9"/>
  <c r="W18" i="9"/>
  <c r="Z18" i="9"/>
  <c r="C19" i="9"/>
  <c r="D19" i="9"/>
  <c r="E19" i="9"/>
  <c r="H19" i="9"/>
  <c r="K19" i="9"/>
  <c r="N19" i="9"/>
  <c r="Q19" i="9"/>
  <c r="T19" i="9"/>
  <c r="W19" i="9"/>
  <c r="Z19" i="9"/>
  <c r="C20" i="9"/>
  <c r="D20" i="9"/>
  <c r="E20" i="9"/>
  <c r="H20" i="9"/>
  <c r="K20" i="9"/>
  <c r="AA20" i="9" s="1"/>
  <c r="N20" i="9"/>
  <c r="Q20" i="9"/>
  <c r="T20" i="9"/>
  <c r="W20" i="9"/>
  <c r="Z20" i="9"/>
  <c r="C21" i="9"/>
  <c r="D21" i="9"/>
  <c r="E21" i="9"/>
  <c r="H21" i="9"/>
  <c r="AA21" i="9" s="1"/>
  <c r="K21" i="9"/>
  <c r="N21" i="9"/>
  <c r="Q21" i="9"/>
  <c r="T21" i="9"/>
  <c r="W21" i="9"/>
  <c r="Z21" i="9"/>
  <c r="C22" i="9"/>
  <c r="D22" i="9"/>
  <c r="E22" i="9"/>
  <c r="H22" i="9"/>
  <c r="K22" i="9"/>
  <c r="N22" i="9"/>
  <c r="Q22" i="9"/>
  <c r="T22" i="9"/>
  <c r="W22" i="9"/>
  <c r="Z22" i="9"/>
  <c r="C23" i="9"/>
  <c r="D23" i="9"/>
  <c r="E23" i="9"/>
  <c r="H23" i="9"/>
  <c r="AA23" i="9" s="1"/>
  <c r="K23" i="9"/>
  <c r="N23" i="9"/>
  <c r="Q23" i="9"/>
  <c r="T23" i="9"/>
  <c r="W23" i="9"/>
  <c r="Z23" i="9"/>
  <c r="C24" i="9"/>
  <c r="D24" i="9"/>
  <c r="E24" i="9"/>
  <c r="H24" i="9"/>
  <c r="K24" i="9"/>
  <c r="K45" i="9" s="1"/>
  <c r="N24" i="9"/>
  <c r="Q24" i="9"/>
  <c r="T24" i="9"/>
  <c r="W24" i="9"/>
  <c r="Z24" i="9"/>
  <c r="C25" i="9"/>
  <c r="D25" i="9"/>
  <c r="E25" i="9"/>
  <c r="H25" i="9"/>
  <c r="K25" i="9"/>
  <c r="N25" i="9"/>
  <c r="Q25" i="9"/>
  <c r="Q45" i="9" s="1"/>
  <c r="T25" i="9"/>
  <c r="W25" i="9"/>
  <c r="Z25" i="9"/>
  <c r="C26" i="9"/>
  <c r="D26" i="9"/>
  <c r="E26" i="9"/>
  <c r="H26" i="9"/>
  <c r="K26" i="9"/>
  <c r="AA26" i="9" s="1"/>
  <c r="N26" i="9"/>
  <c r="Q26" i="9"/>
  <c r="T26" i="9"/>
  <c r="W26" i="9"/>
  <c r="Z26" i="9"/>
  <c r="C27" i="9"/>
  <c r="D27" i="9"/>
  <c r="E27" i="9"/>
  <c r="H27" i="9"/>
  <c r="K27" i="9"/>
  <c r="N27" i="9"/>
  <c r="AA27" i="9" s="1"/>
  <c r="Q27" i="9"/>
  <c r="T27" i="9"/>
  <c r="W27" i="9"/>
  <c r="Z27" i="9"/>
  <c r="C28" i="9"/>
  <c r="D28" i="9"/>
  <c r="E28" i="9"/>
  <c r="H28" i="9"/>
  <c r="AA28" i="9" s="1"/>
  <c r="K28" i="9"/>
  <c r="N28" i="9"/>
  <c r="Q28" i="9"/>
  <c r="T28" i="9"/>
  <c r="W28" i="9"/>
  <c r="Z28" i="9"/>
  <c r="C29" i="9"/>
  <c r="D29" i="9"/>
  <c r="E29" i="9"/>
  <c r="H29" i="9"/>
  <c r="K29" i="9"/>
  <c r="N29" i="9"/>
  <c r="AA29" i="9" s="1"/>
  <c r="Q29" i="9"/>
  <c r="T29" i="9"/>
  <c r="W29" i="9"/>
  <c r="Z29" i="9"/>
  <c r="C30" i="9"/>
  <c r="D30" i="9"/>
  <c r="E30" i="9"/>
  <c r="H30" i="9"/>
  <c r="AA30" i="9" s="1"/>
  <c r="K30" i="9"/>
  <c r="N30" i="9"/>
  <c r="Q30" i="9"/>
  <c r="T30" i="9"/>
  <c r="W30" i="9"/>
  <c r="Z30" i="9"/>
  <c r="C31" i="9"/>
  <c r="D31" i="9"/>
  <c r="E31" i="9"/>
  <c r="H31" i="9"/>
  <c r="K31" i="9"/>
  <c r="N31" i="9"/>
  <c r="Q31" i="9"/>
  <c r="T31" i="9"/>
  <c r="W31" i="9"/>
  <c r="Z31" i="9"/>
  <c r="AA31" i="9"/>
  <c r="C32" i="9"/>
  <c r="D32" i="9"/>
  <c r="E32" i="9"/>
  <c r="H32" i="9"/>
  <c r="AA32" i="9" s="1"/>
  <c r="K32" i="9"/>
  <c r="N32" i="9"/>
  <c r="Q32" i="9"/>
  <c r="T32" i="9"/>
  <c r="W32" i="9"/>
  <c r="Z32" i="9"/>
  <c r="C33" i="9"/>
  <c r="D33" i="9"/>
  <c r="E33" i="9"/>
  <c r="H33" i="9"/>
  <c r="K33" i="9"/>
  <c r="N33" i="9"/>
  <c r="AA33" i="9" s="1"/>
  <c r="Q33" i="9"/>
  <c r="T33" i="9"/>
  <c r="W33" i="9"/>
  <c r="Z33" i="9"/>
  <c r="C34" i="9"/>
  <c r="D34" i="9"/>
  <c r="E34" i="9"/>
  <c r="H34" i="9"/>
  <c r="AA34" i="9" s="1"/>
  <c r="K34" i="9"/>
  <c r="N34" i="9"/>
  <c r="Q34" i="9"/>
  <c r="T34" i="9"/>
  <c r="W34" i="9"/>
  <c r="Z34" i="9"/>
  <c r="C35" i="9"/>
  <c r="D35" i="9"/>
  <c r="E35" i="9"/>
  <c r="H35" i="9"/>
  <c r="K35" i="9"/>
  <c r="N35" i="9"/>
  <c r="Q35" i="9"/>
  <c r="T35" i="9"/>
  <c r="W35" i="9"/>
  <c r="Z35" i="9"/>
  <c r="C36" i="9"/>
  <c r="D36" i="9"/>
  <c r="E36" i="9"/>
  <c r="H36" i="9"/>
  <c r="K36" i="9"/>
  <c r="N36" i="9"/>
  <c r="Q36" i="9"/>
  <c r="T36" i="9"/>
  <c r="W36" i="9"/>
  <c r="Z36" i="9"/>
  <c r="C37" i="9"/>
  <c r="D37" i="9"/>
  <c r="E37" i="9"/>
  <c r="H37" i="9"/>
  <c r="K37" i="9"/>
  <c r="AA37" i="9" s="1"/>
  <c r="N37" i="9"/>
  <c r="Q37" i="9"/>
  <c r="T37" i="9"/>
  <c r="W37" i="9"/>
  <c r="Z37" i="9"/>
  <c r="C38" i="9"/>
  <c r="D38" i="9"/>
  <c r="E38" i="9"/>
  <c r="H38" i="9"/>
  <c r="K38" i="9"/>
  <c r="N38" i="9"/>
  <c r="Q38" i="9"/>
  <c r="T38" i="9"/>
  <c r="W38" i="9"/>
  <c r="Z38" i="9"/>
  <c r="C39" i="9"/>
  <c r="D39" i="9"/>
  <c r="E39" i="9"/>
  <c r="H39" i="9"/>
  <c r="K39" i="9"/>
  <c r="AA39" i="9" s="1"/>
  <c r="N39" i="9"/>
  <c r="Q39" i="9"/>
  <c r="T39" i="9"/>
  <c r="W39" i="9"/>
  <c r="Z39" i="9"/>
  <c r="C40" i="9"/>
  <c r="D40" i="9"/>
  <c r="E40" i="9"/>
  <c r="H40" i="9"/>
  <c r="K40" i="9"/>
  <c r="N40" i="9"/>
  <c r="Q40" i="9"/>
  <c r="AA40" i="9" s="1"/>
  <c r="T40" i="9"/>
  <c r="W40" i="9"/>
  <c r="Z40" i="9"/>
  <c r="C41" i="9"/>
  <c r="D41" i="9"/>
  <c r="E41" i="9"/>
  <c r="H41" i="9"/>
  <c r="K41" i="9"/>
  <c r="N41" i="9"/>
  <c r="Q41" i="9"/>
  <c r="T41" i="9"/>
  <c r="W41" i="9"/>
  <c r="Z41" i="9"/>
  <c r="C42" i="9"/>
  <c r="D42" i="9"/>
  <c r="E42" i="9"/>
  <c r="H42" i="9"/>
  <c r="K42" i="9"/>
  <c r="N42" i="9"/>
  <c r="Q42" i="9"/>
  <c r="AA42" i="9" s="1"/>
  <c r="T42" i="9"/>
  <c r="W42" i="9"/>
  <c r="Z42" i="9"/>
  <c r="C43" i="9"/>
  <c r="D43" i="9"/>
  <c r="E43" i="9"/>
  <c r="H43" i="9"/>
  <c r="AA43" i="9" s="1"/>
  <c r="K43" i="9"/>
  <c r="N43" i="9"/>
  <c r="Q43" i="9"/>
  <c r="T43" i="9"/>
  <c r="W43" i="9"/>
  <c r="Z43" i="9"/>
  <c r="B44" i="9"/>
  <c r="F44" i="9"/>
  <c r="I44" i="9"/>
  <c r="L44" i="9"/>
  <c r="O44" i="9"/>
  <c r="R44" i="9"/>
  <c r="U44" i="9"/>
  <c r="X44" i="9"/>
  <c r="AA35" i="9"/>
  <c r="AA41" i="9"/>
  <c r="AA19" i="9"/>
  <c r="AA36" i="9"/>
  <c r="Z45" i="9"/>
  <c r="AA38" i="9"/>
  <c r="AA22" i="9"/>
  <c r="AA12" i="9"/>
  <c r="AA24" i="9" l="1"/>
  <c r="AA25" i="9"/>
  <c r="AA16" i="9"/>
  <c r="AA15" i="9"/>
  <c r="H45" i="9"/>
  <c r="W45" i="9"/>
  <c r="AA47" i="9" s="1"/>
  <c r="AA11" i="9"/>
</calcChain>
</file>

<file path=xl/comments1.xml><?xml version="1.0" encoding="utf-8"?>
<comments xmlns="http://schemas.openxmlformats.org/spreadsheetml/2006/main">
  <authors>
    <author>Author</author>
  </authors>
  <commentList>
    <comment ref="X4" authorId="0">
      <text>
        <r>
          <rPr>
            <sz val="12"/>
            <color indexed="81"/>
            <rFont val="Arial Rounded MT Bold"/>
            <family val="2"/>
          </rPr>
          <t>This Date gets filled from the Jobs data sheet...</t>
        </r>
      </text>
    </comment>
    <comment ref="B5" authorId="0">
      <text>
        <r>
          <rPr>
            <sz val="12"/>
            <color indexed="81"/>
            <rFont val="Arial Rounded MT Bold"/>
            <family val="2"/>
          </rPr>
          <t>This name gets filled from the Jobs data sheet...</t>
        </r>
      </text>
    </comment>
  </commentList>
</comments>
</file>

<file path=xl/comments2.xml><?xml version="1.0" encoding="utf-8"?>
<comments xmlns="http://schemas.openxmlformats.org/spreadsheetml/2006/main">
  <authors>
    <author>Author</author>
  </authors>
  <commentList>
    <comment ref="G76" authorId="0">
      <text>
        <r>
          <rPr>
            <b/>
            <sz val="9"/>
            <color indexed="81"/>
            <rFont val="Tahoma"/>
            <family val="2"/>
          </rPr>
          <t>This cell shows what day the first time column will contain</t>
        </r>
      </text>
    </comment>
    <comment ref="G78" authorId="0">
      <text>
        <r>
          <rPr>
            <b/>
            <sz val="9"/>
            <color indexed="81"/>
            <rFont val="Tahoma"/>
            <family val="2"/>
          </rPr>
          <t>In order to show Monday's time entries in the first column, the number of days to offset the date cell values on the worksheet are counted from Sunday forward.</t>
        </r>
      </text>
    </comment>
    <comment ref="G90" authorId="0">
      <text>
        <r>
          <rPr>
            <b/>
            <sz val="9"/>
            <color indexed="81"/>
            <rFont val="Tahoma"/>
            <family val="2"/>
          </rPr>
          <t>This date should reflect the first day of your work week...</t>
        </r>
      </text>
    </comment>
    <comment ref="H90" authorId="0">
      <text>
        <r>
          <rPr>
            <b/>
            <sz val="9"/>
            <color indexed="81"/>
            <rFont val="Tahoma"/>
            <family val="2"/>
          </rPr>
          <t>You need to place your name here so it appears in the task tracker sheet...</t>
        </r>
      </text>
    </comment>
  </commentList>
</comments>
</file>

<file path=xl/sharedStrings.xml><?xml version="1.0" encoding="utf-8"?>
<sst xmlns="http://schemas.openxmlformats.org/spreadsheetml/2006/main" count="366" uniqueCount="259">
  <si>
    <t>Week Starting Date</t>
  </si>
  <si>
    <t>Employee Name</t>
  </si>
  <si>
    <t>Job Number</t>
  </si>
  <si>
    <t>Yes</t>
  </si>
  <si>
    <t>No</t>
  </si>
  <si>
    <t>IM000000</t>
  </si>
  <si>
    <t>Daily Meal</t>
  </si>
  <si>
    <t>Start</t>
  </si>
  <si>
    <t>Stop</t>
  </si>
  <si>
    <t>Tally</t>
  </si>
  <si>
    <t>Task</t>
  </si>
  <si>
    <t>hrs</t>
  </si>
  <si>
    <t>WIP?</t>
  </si>
  <si>
    <t xml:space="preserve">Time On Task Details       </t>
  </si>
  <si>
    <t>Program  &amp; Task Description</t>
  </si>
  <si>
    <t>Weekly Task Tracking Log</t>
  </si>
  <si>
    <t xml:space="preserve">Week of:  </t>
  </si>
  <si>
    <t>Detailed Task Description</t>
  </si>
  <si>
    <t xml:space="preserve">Job Information         </t>
  </si>
  <si>
    <t>Note:  See Job Descriptions sheet for instructions</t>
  </si>
  <si>
    <t>Weekly Per LineTotal</t>
  </si>
  <si>
    <t>Hours</t>
  </si>
  <si>
    <t>╕</t>
  </si>
  <si>
    <t>NO FURTHER DATA</t>
  </si>
  <si>
    <t xml:space="preserve">Week Starting Date   </t>
  </si>
  <si>
    <t xml:space="preserve">Week Ending Date   </t>
  </si>
  <si>
    <t xml:space="preserve">Employee Name </t>
  </si>
  <si>
    <t>00:15</t>
  </si>
  <si>
    <t>00:30</t>
  </si>
  <si>
    <t>00:45</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</si>
  <si>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</si>
  <si>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</si>
  <si>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</si>
  <si>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</si>
  <si>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</si>
  <si>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</si>
  <si>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</si>
  <si>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</si>
  <si>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</si>
  <si>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</si>
  <si>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</si>
  <si>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</si>
  <si>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</si>
  <si>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</si>
  <si>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</si>
  <si>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</si>
  <si>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</si>
  <si>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</si>
  <si>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</si>
  <si>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</si>
  <si>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</si>
  <si>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</si>
  <si>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</si>
  <si>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</si>
  <si>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01:15</t>
  </si>
  <si>
    <t>01:30</t>
  </si>
  <si>
    <t>01:45</t>
  </si>
  <si>
    <t>02:15</t>
  </si>
  <si>
    <t>03:15</t>
  </si>
  <si>
    <t>04:15</t>
  </si>
  <si>
    <t>05:15</t>
  </si>
  <si>
    <t>06:15</t>
  </si>
  <si>
    <t>07:15</t>
  </si>
  <si>
    <t>08:15</t>
  </si>
  <si>
    <t>09:15</t>
  </si>
  <si>
    <t>10:15</t>
  </si>
  <si>
    <t>11:15</t>
  </si>
  <si>
    <t>12:15</t>
  </si>
  <si>
    <t>13:15</t>
  </si>
  <si>
    <t>14:15</t>
  </si>
  <si>
    <t>15:15</t>
  </si>
  <si>
    <t>16:15</t>
  </si>
  <si>
    <t>17:15</t>
  </si>
  <si>
    <t>18:15</t>
  </si>
  <si>
    <t>19:15</t>
  </si>
  <si>
    <t>20:15</t>
  </si>
  <si>
    <t>21:15</t>
  </si>
  <si>
    <t>22:15</t>
  </si>
  <si>
    <t>23:15</t>
  </si>
  <si>
    <t>02:30</t>
  </si>
  <si>
    <t>02:45</t>
  </si>
  <si>
    <t>03:30</t>
  </si>
  <si>
    <t>03:45</t>
  </si>
  <si>
    <t>04:30</t>
  </si>
  <si>
    <t>04:45</t>
  </si>
  <si>
    <t>05:30</t>
  </si>
  <si>
    <t>05:45</t>
  </si>
  <si>
    <t>06:30</t>
  </si>
  <si>
    <t>06:45</t>
  </si>
  <si>
    <t>07:30</t>
  </si>
  <si>
    <t>07:45</t>
  </si>
  <si>
    <t>08:30</t>
  </si>
  <si>
    <t>08:45</t>
  </si>
  <si>
    <t>09:30</t>
  </si>
  <si>
    <t>09:45</t>
  </si>
  <si>
    <t>10:30</t>
  </si>
  <si>
    <t>10:45</t>
  </si>
  <si>
    <t>11:30</t>
  </si>
  <si>
    <t>11:45</t>
  </si>
  <si>
    <t>12:30</t>
  </si>
  <si>
    <t>12:45</t>
  </si>
  <si>
    <t>13:30</t>
  </si>
  <si>
    <t>13:45</t>
  </si>
  <si>
    <t>14:30</t>
  </si>
  <si>
    <t>14:45</t>
  </si>
  <si>
    <t>15:30</t>
  </si>
  <si>
    <t>15:45</t>
  </si>
  <si>
    <t>16:30</t>
  </si>
  <si>
    <t>16:45</t>
  </si>
  <si>
    <t>17:30</t>
  </si>
  <si>
    <t>17:45</t>
  </si>
  <si>
    <t>18:30</t>
  </si>
  <si>
    <t>18:45</t>
  </si>
  <si>
    <t>19:30</t>
  </si>
  <si>
    <t>19:45</t>
  </si>
  <si>
    <t>20:30</t>
  </si>
  <si>
    <t>20:45</t>
  </si>
  <si>
    <t>21:30</t>
  </si>
  <si>
    <t>21:45</t>
  </si>
  <si>
    <t>22:30</t>
  </si>
  <si>
    <t>22:45</t>
  </si>
  <si>
    <t>23:30</t>
  </si>
  <si>
    <t>23:45</t>
  </si>
  <si>
    <r>
      <t xml:space="preserve">Daily Time Accruals              </t>
    </r>
    <r>
      <rPr>
        <sz val="10"/>
        <color indexed="8"/>
        <rFont val="Wingdings 3"/>
        <family val="1"/>
        <charset val="2"/>
      </rPr>
      <t>u</t>
    </r>
    <r>
      <rPr>
        <sz val="10"/>
        <color indexed="8"/>
        <rFont val="Arial Rounded MT Bold"/>
        <family val="2"/>
      </rPr>
      <t xml:space="preserve">   </t>
    </r>
  </si>
  <si>
    <r>
      <t xml:space="preserve">Weekly Total Hours          </t>
    </r>
    <r>
      <rPr>
        <sz val="10"/>
        <color indexed="8"/>
        <rFont val="Wingdings 3"/>
        <family val="1"/>
        <charset val="2"/>
      </rPr>
      <t>u</t>
    </r>
  </si>
  <si>
    <t>Monday</t>
  </si>
  <si>
    <t>Tuesday</t>
  </si>
  <si>
    <t>Wednesday</t>
  </si>
  <si>
    <t>Thursday</t>
  </si>
  <si>
    <t>Friday</t>
  </si>
  <si>
    <t>Saturday</t>
  </si>
  <si>
    <t>Sunday</t>
  </si>
  <si>
    <t>Your Logo Here</t>
  </si>
  <si>
    <t>Sample Name</t>
  </si>
  <si>
    <t>Sample Job 1</t>
  </si>
  <si>
    <t>Sample Job 2</t>
  </si>
  <si>
    <t>Sample Job 3</t>
  </si>
  <si>
    <t>Sample Job 4</t>
  </si>
  <si>
    <t>Sample Job 5</t>
  </si>
  <si>
    <t>Sample Job 6</t>
  </si>
  <si>
    <t>Sample Job 7</t>
  </si>
  <si>
    <t>Sample Job 8</t>
  </si>
  <si>
    <t>Sample Job 9</t>
  </si>
  <si>
    <t>Sample Job 10</t>
  </si>
  <si>
    <t>Sample Job 11</t>
  </si>
  <si>
    <t>Sample Job 12</t>
  </si>
  <si>
    <t>Sample Job 13</t>
  </si>
  <si>
    <t>Sample Job 14</t>
  </si>
  <si>
    <t>Sample Job 15</t>
  </si>
  <si>
    <t>Sample Job 16</t>
  </si>
  <si>
    <t>Sample Job 17</t>
  </si>
  <si>
    <t>Sample Job 18</t>
  </si>
  <si>
    <t>Sample Job 19</t>
  </si>
  <si>
    <t>Sample Job 20</t>
  </si>
  <si>
    <t>Sample Job 21</t>
  </si>
  <si>
    <t>Sample Job 22</t>
  </si>
  <si>
    <t>Sample Job 23</t>
  </si>
  <si>
    <t>Sample Job 24</t>
  </si>
  <si>
    <t>Sample Job 25</t>
  </si>
  <si>
    <t>Sample Job 26</t>
  </si>
  <si>
    <t>Sample Job 27</t>
  </si>
  <si>
    <t>Sample Job 28</t>
  </si>
  <si>
    <t>Sample Job 29</t>
  </si>
  <si>
    <t>Sample Job 30</t>
  </si>
  <si>
    <t>Sample Job 31</t>
  </si>
  <si>
    <t>Sample Job 32</t>
  </si>
  <si>
    <t>Sample Job 33</t>
  </si>
  <si>
    <t>Sample Job 34</t>
  </si>
  <si>
    <t>Sample Job 35</t>
  </si>
  <si>
    <t>Sample Job 36</t>
  </si>
  <si>
    <t>Sample Job 37</t>
  </si>
  <si>
    <t>Sample Job 38</t>
  </si>
  <si>
    <t>Sample Job 39</t>
  </si>
  <si>
    <t>Sample Job 40</t>
  </si>
  <si>
    <t>Sample Job 41</t>
  </si>
  <si>
    <t>Sample Job 42</t>
  </si>
  <si>
    <t>Sample Job 43</t>
  </si>
  <si>
    <t>Sample Job 44</t>
  </si>
  <si>
    <t>Sample Job 45</t>
  </si>
  <si>
    <t>Sample Job 46</t>
  </si>
  <si>
    <t>Sample Job 47</t>
  </si>
  <si>
    <t>Sample Job 48</t>
  </si>
  <si>
    <t>Sample Job Description 1</t>
  </si>
  <si>
    <t>Sample Job Description 2</t>
  </si>
  <si>
    <t>Sample Job Description 3</t>
  </si>
  <si>
    <t>Sample Job Description 4</t>
  </si>
  <si>
    <t>Sample Job Description 5</t>
  </si>
  <si>
    <t>Sample Job Description 6</t>
  </si>
  <si>
    <t>Sample Job Description 7</t>
  </si>
  <si>
    <t>Sample Job Description 8</t>
  </si>
  <si>
    <t>Sample Job Description 9</t>
  </si>
  <si>
    <t>Sample Job Description 10</t>
  </si>
  <si>
    <t>Sample Job Description 11</t>
  </si>
  <si>
    <t>Sample Job Description 12</t>
  </si>
  <si>
    <t>Sample Job Description 13</t>
  </si>
  <si>
    <t>Sample Job Description 14</t>
  </si>
  <si>
    <t>Sample Job Description 15</t>
  </si>
  <si>
    <t>Sample Job Description 16</t>
  </si>
  <si>
    <t>Sample Job Description 17</t>
  </si>
  <si>
    <t>Sample Job Description 18</t>
  </si>
  <si>
    <t>Sample Job Description 19</t>
  </si>
  <si>
    <t>Sample Job Description 20</t>
  </si>
  <si>
    <t>Sample Job Description 21</t>
  </si>
  <si>
    <t>Sample Job Description 22</t>
  </si>
  <si>
    <t>Sample Job Description 23</t>
  </si>
  <si>
    <t>Sample Job Description 24</t>
  </si>
  <si>
    <t>Sample Job Description 25</t>
  </si>
  <si>
    <t>Sample Job Description 26</t>
  </si>
  <si>
    <t>Sample Job Description 27</t>
  </si>
  <si>
    <t>Sample Job Description 28</t>
  </si>
  <si>
    <t>Sample Job Description 29</t>
  </si>
  <si>
    <t>Sample Job Description 30</t>
  </si>
  <si>
    <t>Sample Job Description 31</t>
  </si>
  <si>
    <t>Sample Job Description 32</t>
  </si>
  <si>
    <t>Sample Job Description 33</t>
  </si>
  <si>
    <t>Sample Job Description 34</t>
  </si>
  <si>
    <t>Sample Job Description 35</t>
  </si>
  <si>
    <t>Sample Job Description 36</t>
  </si>
  <si>
    <t>Sample Job Description 37</t>
  </si>
  <si>
    <t>Sample Job Description 38</t>
  </si>
  <si>
    <t>Sample Job Description 39</t>
  </si>
  <si>
    <t>Sample Job Description 40</t>
  </si>
  <si>
    <t>Sample Job Description 41</t>
  </si>
  <si>
    <t>Sample Job Description 42</t>
  </si>
  <si>
    <t>Sample Job Description 43</t>
  </si>
  <si>
    <t>Sample Job Description 44</t>
  </si>
  <si>
    <t>Sample Job Description 45</t>
  </si>
  <si>
    <t>Sample Job Description 46</t>
  </si>
  <si>
    <t>Sample Job Description 47</t>
  </si>
  <si>
    <t>Sample Job Description 48</t>
  </si>
  <si>
    <t>Fill in the Job Numbers that you charge time against as your week passes.  Make an entry for each different task throughout the day as if a seperate "job".  Describe the job or task in the description column.  Be sure to fill in the week starting date below, it is the same one your company uses, which currently is Saturday's date.  This is also a good time to save the file with a unique file name so  your retain a data free template file.  Fill in your Employee name as well, and it will also auto-fill on the time sheet worksheet.</t>
  </si>
  <si>
    <t>Grand Total</t>
  </si>
  <si>
    <t>Start Day Inserted</t>
  </si>
  <si>
    <t>Days removed from Sunday</t>
  </si>
  <si>
    <t>First Column Day</t>
  </si>
  <si>
    <t>N/A</t>
  </si>
  <si>
    <t>MonStart</t>
  </si>
  <si>
    <t>MonStop</t>
  </si>
  <si>
    <t>TueStop</t>
  </si>
  <si>
    <t>WedStart</t>
  </si>
  <si>
    <t>WedStop</t>
  </si>
  <si>
    <t>ThuStart</t>
  </si>
  <si>
    <t>ThuStop</t>
  </si>
  <si>
    <t>FriStart</t>
  </si>
  <si>
    <t>FriStop</t>
  </si>
  <si>
    <t>SatStart</t>
  </si>
  <si>
    <t>SatStop</t>
  </si>
  <si>
    <t>TueSart</t>
  </si>
  <si>
    <t>SunStart</t>
  </si>
  <si>
    <t>SunStop</t>
  </si>
  <si>
    <t>Sum of Monday</t>
  </si>
  <si>
    <t>Data</t>
  </si>
  <si>
    <t>Sum of Tuesday</t>
  </si>
  <si>
    <t>Sum of Wednesday</t>
  </si>
  <si>
    <t>Sum of Thursday</t>
  </si>
  <si>
    <t>Sum of Friday</t>
  </si>
  <si>
    <t>Sum of Saturday</t>
  </si>
  <si>
    <t>Sum of Sunday</t>
  </si>
  <si>
    <t>Job Per Week Sum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</si>
</sst>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h:mm;@"/>
    <numFmt numFmtId="165" formatCode="d\-mmm\-yyyy"/>
    <numFmt numFmtId="166" formatCode="d\ mmm\ yyyy"/>
    <numFmt numFmtId="167" formatCode="[$-409]dddd\,\ dd\ mmm\,\ yyyy"/>
    <numFmt numFmtId="168" formatCode="[$-409]dddd\,\ d\ mmm\,\ yyyy"/>
    <numFmt numFmtId="169" formatCode="d\ mmm\,\ yyyy"/>
    <numFmt numFmtId="170" formatCode="dddd"/>
    <numFmt numFmtId="171" formatCode="h:mm:ss;@"/>
    <numFmt numFmtId="172" formatCode="[$-409]h:mm\ AM/PM;@"/>
    <numFmt numFmtId="173" formatCode="d\ mmm\,\ yyyy\,\ dddd"/>
  </numFmts>
  <fonts count="40">
    <font>
      <sz val="10"/>
      <name val="Arial"/>
      <family val="2"/>
    </font>
    <font>
      <sz val="10"/>
      <color indexed="8"/>
      <name val="Arial Rounded MT Bold"/>
      <family val="2"/>
    </font>
    <font>
      <sz val="10"/>
      <color indexed="9"/>
      <name val="Arial Rounded MT Bold"/>
      <family val="2"/>
    </font>
    <font>
      <sz val="10"/>
      <color indexed="20"/>
      <name val="Arial Rounded MT Bold"/>
      <family val="2"/>
    </font>
    <font>
      <b/>
      <sz val="10"/>
      <color indexed="52"/>
      <name val="Arial Rounded MT Bold"/>
      <family val="2"/>
    </font>
    <font>
      <b/>
      <sz val="10"/>
      <color indexed="9"/>
      <name val="Arial Rounded MT Bold"/>
      <family val="2"/>
    </font>
    <font>
      <i/>
      <sz val="10"/>
      <color indexed="23"/>
      <name val="Arial Rounded MT Bold"/>
      <family val="2"/>
    </font>
    <font>
      <sz val="10"/>
      <color indexed="17"/>
      <name val="Arial Rounded MT Bold"/>
      <family val="2"/>
    </font>
    <font>
      <b/>
      <sz val="15"/>
      <color indexed="56"/>
      <name val="Arial Rounded MT Bold"/>
      <family val="2"/>
    </font>
    <font>
      <b/>
      <sz val="13"/>
      <color indexed="56"/>
      <name val="Arial Rounded MT Bold"/>
      <family val="2"/>
    </font>
    <font>
      <b/>
      <sz val="11"/>
      <color indexed="56"/>
      <name val="Arial Rounded MT Bold"/>
      <family val="2"/>
    </font>
    <font>
      <sz val="10"/>
      <color indexed="62"/>
      <name val="Arial Rounded MT Bold"/>
      <family val="2"/>
    </font>
    <font>
      <sz val="10"/>
      <color indexed="52"/>
      <name val="Arial Rounded MT Bold"/>
      <family val="2"/>
    </font>
    <font>
      <sz val="10"/>
      <color indexed="60"/>
      <name val="Arial Rounded MT Bold"/>
      <family val="2"/>
    </font>
    <font>
      <b/>
      <sz val="10"/>
      <color indexed="63"/>
      <name val="Arial Rounded MT Bold"/>
      <family val="2"/>
    </font>
    <font>
      <b/>
      <sz val="18"/>
      <color indexed="56"/>
      <name val="Cambria"/>
      <family val="2"/>
    </font>
    <font>
      <b/>
      <sz val="10"/>
      <color indexed="8"/>
      <name val="Arial Rounded MT Bold"/>
      <family val="2"/>
    </font>
    <font>
      <sz val="10"/>
      <color indexed="10"/>
      <name val="Arial Rounded MT Bold"/>
      <family val="2"/>
    </font>
    <font>
      <sz val="9"/>
      <color indexed="8"/>
      <name val="Arial Rounded MT Bold"/>
      <family val="2"/>
    </font>
    <font>
      <sz val="11"/>
      <name val="Arial Rounded MT Bold"/>
      <family val="2"/>
    </font>
    <font>
      <sz val="10"/>
      <name val="Arial Rounded MT Bold"/>
      <family val="2"/>
    </font>
    <font>
      <sz val="8"/>
      <name val="Arial"/>
      <family val="2"/>
    </font>
    <font>
      <sz val="10"/>
      <name val="Arial"/>
      <family val="2"/>
    </font>
    <font>
      <sz val="20"/>
      <name val="Arial Rounded MT Bold"/>
      <family val="2"/>
    </font>
    <font>
      <sz val="10"/>
      <color indexed="8"/>
      <name val="Wingdings 3"/>
      <family val="1"/>
      <charset val="2"/>
    </font>
    <font>
      <sz val="22"/>
      <name val="Arial Rounded MT Bold"/>
      <family val="2"/>
    </font>
    <font>
      <sz val="10"/>
      <color indexed="8"/>
      <name val="Arial Rounded MT Bold"/>
      <family val="2"/>
    </font>
    <font>
      <b/>
      <sz val="9"/>
      <color indexed="8"/>
      <name val="Arial"/>
      <family val="2"/>
    </font>
    <font>
      <sz val="11"/>
      <color indexed="8"/>
      <name val="Arial Rounded MT Bold"/>
      <family val="2"/>
    </font>
    <font>
      <sz val="10"/>
      <name val="Coronet"/>
      <family val="2"/>
    </font>
    <font>
      <b/>
      <sz val="22"/>
      <name val="Arial Rounded MT Bold"/>
      <family val="2"/>
    </font>
    <font>
      <sz val="9"/>
      <name val="Arial Rounded MT Bold"/>
      <family val="2"/>
    </font>
    <font>
      <sz val="16"/>
      <color indexed="8"/>
      <name val="Arial Rounded MT Bold"/>
      <family val="2"/>
    </font>
    <font>
      <b/>
      <sz val="14"/>
      <color indexed="8"/>
      <name val="Arial Rounded MT Bold"/>
      <family val="2"/>
    </font>
    <font>
      <sz val="10"/>
      <color indexed="8"/>
      <name val="Arial Rounded MT Bold"/>
      <family val="2"/>
    </font>
    <font>
      <sz val="10"/>
      <name val="Arial Rounded MT Bold"/>
      <family val="2"/>
    </font>
    <font>
      <b/>
      <sz val="9"/>
      <color indexed="81"/>
      <name val="Tahoma"/>
      <family val="2"/>
    </font>
    <font>
      <sz val="12"/>
      <color indexed="81"/>
      <name val="Arial Rounded MT Bold"/>
      <family val="2"/>
    </font>
    <font>
      <sz val="10"/>
      <color theme="1"/>
      <name val="Arial"/>
      <family val="2"/>
    </font>
    <font>
      <sz val="8"/>
      <color theme="0" tint="-0.34998626667073579"/>
      <name val="Arial Rounded MT Bold"/>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4"/>
        <bgColor indexed="9"/>
      </patternFill>
    </fill>
    <fill>
      <patternFill patternType="solid">
        <fgColor indexed="9"/>
        <bgColor indexed="64"/>
      </patternFill>
    </fill>
    <fill>
      <patternFill patternType="solid">
        <fgColor indexed="9"/>
        <bgColor indexed="9"/>
      </patternFill>
    </fill>
    <fill>
      <patternFill patternType="solid">
        <fgColor indexed="9"/>
        <bgColor indexed="31"/>
      </patternFill>
    </fill>
    <fill>
      <patternFill patternType="solid">
        <fgColor indexed="27"/>
        <bgColor indexed="9"/>
      </patternFill>
    </fill>
    <fill>
      <patternFill patternType="solid">
        <fgColor indexed="27"/>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0"/>
        <bgColor indexed="9"/>
      </patternFill>
    </fill>
    <fill>
      <patternFill patternType="solid">
        <fgColor theme="0"/>
        <bgColor indexed="31"/>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medium">
        <color indexed="64"/>
      </left>
      <right style="thin">
        <color indexed="23"/>
      </right>
      <top style="thin">
        <color indexed="23"/>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8"/>
      </top>
      <bottom style="thin">
        <color indexed="8"/>
      </bottom>
      <diagonal/>
    </border>
    <border>
      <left/>
      <right style="medium">
        <color indexed="64"/>
      </right>
      <top style="double">
        <color indexed="64"/>
      </top>
      <bottom style="medium">
        <color indexed="64"/>
      </bottom>
      <diagonal/>
    </border>
    <border>
      <left/>
      <right style="medium">
        <color indexed="8"/>
      </right>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8"/>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8"/>
      </right>
      <top style="medium">
        <color indexed="8"/>
      </top>
      <bottom style="medium">
        <color indexed="8"/>
      </bottom>
      <diagonal/>
    </border>
    <border>
      <left style="medium">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style="medium">
        <color indexed="8"/>
      </left>
      <right/>
      <top style="thin">
        <color indexed="23"/>
      </top>
      <bottom/>
      <diagonal/>
    </border>
    <border>
      <left/>
      <right/>
      <top style="thin">
        <color indexed="23"/>
      </top>
      <bottom/>
      <diagonal/>
    </border>
    <border>
      <left/>
      <right style="medium">
        <color indexed="8"/>
      </right>
      <top style="thin">
        <color indexed="23"/>
      </top>
      <bottom/>
      <diagonal/>
    </border>
    <border>
      <left style="medium">
        <color indexed="8"/>
      </left>
      <right/>
      <top style="medium">
        <color indexed="8"/>
      </top>
      <bottom/>
      <diagonal/>
    </border>
    <border>
      <left/>
      <right style="medium">
        <color indexed="8"/>
      </right>
      <top style="medium">
        <color indexed="8"/>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2"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61">
    <xf numFmtId="0" fontId="0" fillId="0" borderId="0" xfId="0"/>
    <xf numFmtId="0" fontId="19" fillId="0" borderId="0" xfId="0" applyFont="1" applyBorder="1" applyAlignment="1">
      <alignment vertical="top" wrapText="1"/>
    </xf>
    <xf numFmtId="0" fontId="0" fillId="0" borderId="0" xfId="0" applyBorder="1"/>
    <xf numFmtId="0" fontId="20" fillId="0" borderId="0" xfId="0" applyFont="1"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167" fontId="19" fillId="0" borderId="0" xfId="0" applyNumberFormat="1" applyFont="1" applyBorder="1" applyAlignment="1">
      <alignment vertical="top" wrapText="1"/>
    </xf>
    <xf numFmtId="167" fontId="19" fillId="0" borderId="0" xfId="0" applyNumberFormat="1" applyFont="1" applyBorder="1" applyAlignment="1">
      <alignment horizontal="left" vertical="top" wrapText="1"/>
    </xf>
    <xf numFmtId="49" fontId="0" fillId="0" borderId="0" xfId="0" applyNumberFormat="1"/>
    <xf numFmtId="172" fontId="26" fillId="24" borderId="17" xfId="0" applyNumberFormat="1" applyFont="1" applyFill="1" applyBorder="1" applyAlignment="1" applyProtection="1">
      <alignment horizontal="center" vertical="center"/>
      <protection locked="0"/>
    </xf>
    <xf numFmtId="172" fontId="26" fillId="25" borderId="18" xfId="0" applyNumberFormat="1" applyFont="1" applyFill="1" applyBorder="1" applyAlignment="1" applyProtection="1">
      <alignment horizontal="center" vertical="center"/>
      <protection locked="0"/>
    </xf>
    <xf numFmtId="172" fontId="26" fillId="25" borderId="19" xfId="0" applyNumberFormat="1" applyFont="1" applyFill="1" applyBorder="1" applyAlignment="1" applyProtection="1">
      <alignment horizontal="center" vertical="center"/>
      <protection locked="0"/>
    </xf>
    <xf numFmtId="172" fontId="26" fillId="24" borderId="18" xfId="0" applyNumberFormat="1" applyFont="1" applyFill="1" applyBorder="1" applyAlignment="1" applyProtection="1">
      <alignment horizontal="center" vertical="center"/>
      <protection locked="0"/>
    </xf>
    <xf numFmtId="172" fontId="26" fillId="24" borderId="20" xfId="0" applyNumberFormat="1" applyFont="1" applyFill="1" applyBorder="1" applyAlignment="1" applyProtection="1">
      <alignment horizontal="center" vertical="center"/>
      <protection locked="0"/>
    </xf>
    <xf numFmtId="172" fontId="26" fillId="25" borderId="21" xfId="0" applyNumberFormat="1" applyFont="1" applyFill="1" applyBorder="1" applyAlignment="1" applyProtection="1">
      <alignment horizontal="center" vertical="center"/>
      <protection locked="0"/>
    </xf>
    <xf numFmtId="172" fontId="26" fillId="24" borderId="21" xfId="0" applyNumberFormat="1" applyFont="1" applyFill="1" applyBorder="1" applyAlignment="1" applyProtection="1">
      <alignment horizontal="center" vertical="center"/>
      <protection locked="0"/>
    </xf>
    <xf numFmtId="172" fontId="26" fillId="24" borderId="22" xfId="0" applyNumberFormat="1" applyFont="1" applyFill="1" applyBorder="1" applyAlignment="1" applyProtection="1">
      <alignment horizontal="center" vertical="center"/>
      <protection locked="0"/>
    </xf>
    <xf numFmtId="172" fontId="26" fillId="25" borderId="23" xfId="0" applyNumberFormat="1" applyFont="1" applyFill="1" applyBorder="1" applyAlignment="1" applyProtection="1">
      <alignment horizontal="center" vertical="center"/>
      <protection locked="0"/>
    </xf>
    <xf numFmtId="172" fontId="26" fillId="24" borderId="23" xfId="0" applyNumberFormat="1" applyFont="1" applyFill="1" applyBorder="1" applyAlignment="1" applyProtection="1">
      <alignment horizontal="center" vertical="center"/>
      <protection locked="0"/>
    </xf>
    <xf numFmtId="172" fontId="26" fillId="24" borderId="24" xfId="0" applyNumberFormat="1" applyFont="1" applyFill="1" applyBorder="1" applyAlignment="1" applyProtection="1">
      <alignment horizontal="center" vertical="center"/>
      <protection locked="0"/>
    </xf>
    <xf numFmtId="172" fontId="26" fillId="24" borderId="25" xfId="0" applyNumberFormat="1" applyFont="1" applyFill="1" applyBorder="1" applyAlignment="1" applyProtection="1">
      <alignment horizontal="center" vertical="center"/>
      <protection locked="0"/>
    </xf>
    <xf numFmtId="0" fontId="20" fillId="33" borderId="0" xfId="0" applyFont="1" applyFill="1" applyBorder="1" applyAlignment="1" applyProtection="1">
      <alignment vertical="center"/>
    </xf>
    <xf numFmtId="18" fontId="26" fillId="24" borderId="26" xfId="0" applyNumberFormat="1" applyFont="1" applyFill="1" applyBorder="1" applyAlignment="1" applyProtection="1">
      <alignment horizontal="center" vertical="center"/>
      <protection locked="0"/>
    </xf>
    <xf numFmtId="18" fontId="26" fillId="25" borderId="19" xfId="0" applyNumberFormat="1" applyFont="1" applyFill="1" applyBorder="1" applyAlignment="1" applyProtection="1">
      <alignment horizontal="center" vertical="center"/>
      <protection locked="0"/>
    </xf>
    <xf numFmtId="18" fontId="26" fillId="24" borderId="19" xfId="0" applyNumberFormat="1" applyFont="1" applyFill="1" applyBorder="1" applyAlignment="1" applyProtection="1">
      <alignment horizontal="center" vertical="center"/>
      <protection locked="0"/>
    </xf>
    <xf numFmtId="18" fontId="26" fillId="24" borderId="27" xfId="0" applyNumberFormat="1" applyFont="1" applyFill="1" applyBorder="1" applyAlignment="1" applyProtection="1">
      <alignment horizontal="center" vertical="center"/>
      <protection locked="0"/>
    </xf>
    <xf numFmtId="18" fontId="26" fillId="24" borderId="28" xfId="0" applyNumberFormat="1" applyFont="1" applyFill="1" applyBorder="1" applyAlignment="1" applyProtection="1">
      <alignment horizontal="center" vertical="center"/>
      <protection locked="0"/>
    </xf>
    <xf numFmtId="49" fontId="20" fillId="24" borderId="29" xfId="0" applyNumberFormat="1" applyFont="1" applyFill="1" applyBorder="1" applyAlignment="1" applyProtection="1">
      <alignment horizontal="center" vertical="center"/>
    </xf>
    <xf numFmtId="49" fontId="20" fillId="26" borderId="30" xfId="0" applyNumberFormat="1" applyFont="1" applyFill="1" applyBorder="1" applyAlignment="1" applyProtection="1">
      <alignment horizontal="center" vertical="center"/>
    </xf>
    <xf numFmtId="49" fontId="20" fillId="24" borderId="30" xfId="0" applyNumberFormat="1" applyFont="1" applyFill="1" applyBorder="1" applyAlignment="1" applyProtection="1">
      <alignment horizontal="center" vertical="center"/>
    </xf>
    <xf numFmtId="49" fontId="20" fillId="24" borderId="31" xfId="0" applyNumberFormat="1" applyFont="1" applyFill="1" applyBorder="1" applyAlignment="1" applyProtection="1">
      <alignment horizontal="center" vertical="center"/>
    </xf>
    <xf numFmtId="164" fontId="26" fillId="24" borderId="32" xfId="0" applyNumberFormat="1" applyFont="1" applyFill="1" applyBorder="1" applyAlignment="1" applyProtection="1">
      <alignment horizontal="center" vertical="center"/>
    </xf>
    <xf numFmtId="164" fontId="26" fillId="26" borderId="32" xfId="0" applyNumberFormat="1" applyFont="1" applyFill="1" applyBorder="1" applyAlignment="1" applyProtection="1">
      <alignment horizontal="center" vertical="center"/>
    </xf>
    <xf numFmtId="164" fontId="26" fillId="24" borderId="33" xfId="0" applyNumberFormat="1" applyFont="1" applyFill="1" applyBorder="1" applyAlignment="1" applyProtection="1">
      <alignment horizontal="center" vertical="center"/>
    </xf>
    <xf numFmtId="0" fontId="1" fillId="20" borderId="34" xfId="0" applyNumberFormat="1" applyFont="1" applyFill="1" applyBorder="1" applyAlignment="1" applyProtection="1">
      <alignment horizontal="center" vertical="center" wrapText="1"/>
    </xf>
    <xf numFmtId="0" fontId="1" fillId="20" borderId="35" xfId="0" applyNumberFormat="1" applyFont="1" applyFill="1" applyBorder="1" applyAlignment="1" applyProtection="1">
      <alignment horizontal="center" vertical="center" wrapText="1"/>
    </xf>
    <xf numFmtId="0" fontId="1" fillId="20" borderId="36" xfId="0" applyNumberFormat="1" applyFont="1" applyFill="1" applyBorder="1" applyAlignment="1" applyProtection="1">
      <alignment horizontal="center" vertical="center" wrapText="1"/>
    </xf>
    <xf numFmtId="0" fontId="20" fillId="0" borderId="0" xfId="0" applyFont="1" applyBorder="1" applyAlignment="1" applyProtection="1">
      <alignment horizontal="right" vertical="center"/>
    </xf>
    <xf numFmtId="0" fontId="0" fillId="0" borderId="37" xfId="0" applyBorder="1"/>
    <xf numFmtId="0" fontId="0" fillId="0" borderId="37" xfId="0" pivotButton="1" applyBorder="1"/>
    <xf numFmtId="0" fontId="0" fillId="0" borderId="38" xfId="0" applyBorder="1"/>
    <xf numFmtId="0" fontId="0" fillId="0" borderId="39" xfId="0" applyBorder="1"/>
    <xf numFmtId="0" fontId="0" fillId="0" borderId="40" xfId="0" applyBorder="1"/>
    <xf numFmtId="0" fontId="0" fillId="0" borderId="20" xfId="0" applyBorder="1"/>
    <xf numFmtId="0" fontId="0" fillId="0" borderId="37" xfId="0" applyNumberFormat="1" applyBorder="1"/>
    <xf numFmtId="0" fontId="0" fillId="0" borderId="40" xfId="0" applyNumberFormat="1" applyBorder="1"/>
    <xf numFmtId="0" fontId="0" fillId="0" borderId="20" xfId="0" applyNumberFormat="1" applyBorder="1"/>
    <xf numFmtId="0" fontId="0" fillId="0" borderId="41" xfId="0" applyBorder="1"/>
    <xf numFmtId="0" fontId="0" fillId="0" borderId="41" xfId="0" applyNumberFormat="1" applyBorder="1"/>
    <xf numFmtId="0" fontId="0" fillId="0" borderId="0" xfId="0" applyNumberFormat="1"/>
    <xf numFmtId="0" fontId="0" fillId="0" borderId="42" xfId="0" applyNumberFormat="1" applyBorder="1"/>
    <xf numFmtId="164" fontId="34" fillId="24" borderId="32" xfId="0" applyNumberFormat="1" applyFont="1" applyFill="1" applyBorder="1" applyAlignment="1" applyProtection="1">
      <alignment horizontal="center" vertical="center"/>
    </xf>
    <xf numFmtId="49" fontId="35" fillId="24" borderId="30" xfId="0" applyNumberFormat="1" applyFont="1" applyFill="1" applyBorder="1" applyAlignment="1" applyProtection="1">
      <alignment horizontal="center" vertical="center"/>
    </xf>
    <xf numFmtId="172" fontId="34" fillId="24" borderId="18" xfId="0" applyNumberFormat="1" applyFont="1" applyFill="1" applyBorder="1" applyAlignment="1" applyProtection="1">
      <alignment horizontal="center" vertical="center"/>
      <protection locked="0"/>
    </xf>
    <xf numFmtId="18" fontId="34" fillId="24" borderId="19" xfId="0" applyNumberFormat="1" applyFont="1" applyFill="1" applyBorder="1" applyAlignment="1" applyProtection="1">
      <alignment horizontal="center" vertical="center"/>
      <protection locked="0"/>
    </xf>
    <xf numFmtId="172" fontId="34" fillId="24" borderId="21" xfId="0" applyNumberFormat="1" applyFont="1" applyFill="1" applyBorder="1" applyAlignment="1" applyProtection="1">
      <alignment horizontal="center" vertical="center"/>
      <protection locked="0"/>
    </xf>
    <xf numFmtId="172" fontId="34" fillId="24" borderId="23" xfId="0" applyNumberFormat="1" applyFont="1" applyFill="1" applyBorder="1" applyAlignment="1" applyProtection="1">
      <alignment horizontal="center" vertical="center"/>
      <protection locked="0"/>
    </xf>
    <xf numFmtId="164" fontId="34" fillId="34" borderId="32" xfId="0" applyNumberFormat="1" applyFont="1" applyFill="1" applyBorder="1" applyAlignment="1" applyProtection="1">
      <alignment horizontal="center" vertical="center"/>
    </xf>
    <xf numFmtId="49" fontId="35" fillId="34" borderId="30" xfId="0" applyNumberFormat="1" applyFont="1" applyFill="1" applyBorder="1" applyAlignment="1" applyProtection="1">
      <alignment horizontal="center" vertical="center"/>
    </xf>
    <xf numFmtId="172" fontId="34" fillId="34" borderId="18" xfId="0" applyNumberFormat="1" applyFont="1" applyFill="1" applyBorder="1" applyAlignment="1" applyProtection="1">
      <alignment horizontal="center" vertical="center"/>
      <protection locked="0"/>
    </xf>
    <xf numFmtId="18" fontId="34" fillId="34" borderId="19" xfId="0" applyNumberFormat="1" applyFont="1" applyFill="1" applyBorder="1" applyAlignment="1" applyProtection="1">
      <alignment horizontal="center" vertical="center"/>
      <protection locked="0"/>
    </xf>
    <xf numFmtId="172" fontId="34" fillId="34" borderId="21" xfId="0" applyNumberFormat="1" applyFont="1" applyFill="1" applyBorder="1" applyAlignment="1" applyProtection="1">
      <alignment horizontal="center" vertical="center"/>
      <protection locked="0"/>
    </xf>
    <xf numFmtId="172" fontId="34" fillId="34" borderId="23" xfId="0" applyNumberFormat="1" applyFont="1" applyFill="1" applyBorder="1" applyAlignment="1" applyProtection="1">
      <alignment horizontal="center" vertical="center"/>
      <protection locked="0"/>
    </xf>
    <xf numFmtId="164" fontId="1" fillId="34" borderId="32" xfId="0" applyNumberFormat="1" applyFont="1" applyFill="1" applyBorder="1" applyAlignment="1" applyProtection="1">
      <alignment horizontal="center" vertical="center"/>
    </xf>
    <xf numFmtId="49" fontId="20" fillId="34" borderId="30" xfId="0" applyNumberFormat="1" applyFont="1" applyFill="1" applyBorder="1" applyAlignment="1" applyProtection="1">
      <alignment horizontal="center" vertical="center"/>
    </xf>
    <xf numFmtId="172" fontId="1" fillId="34" borderId="18" xfId="0" applyNumberFormat="1" applyFont="1" applyFill="1" applyBorder="1" applyAlignment="1" applyProtection="1">
      <alignment horizontal="center" vertical="center"/>
      <protection locked="0"/>
    </xf>
    <xf numFmtId="18" fontId="1" fillId="34" borderId="19" xfId="0" applyNumberFormat="1" applyFont="1" applyFill="1" applyBorder="1" applyAlignment="1" applyProtection="1">
      <alignment horizontal="center" vertical="center"/>
      <protection locked="0"/>
    </xf>
    <xf numFmtId="172" fontId="1" fillId="34" borderId="21" xfId="0" applyNumberFormat="1" applyFont="1" applyFill="1" applyBorder="1" applyAlignment="1" applyProtection="1">
      <alignment horizontal="center" vertical="center"/>
      <protection locked="0"/>
    </xf>
    <xf numFmtId="172" fontId="1" fillId="34" borderId="23" xfId="0" applyNumberFormat="1" applyFont="1" applyFill="1" applyBorder="1" applyAlignment="1" applyProtection="1">
      <alignment horizontal="center" vertical="center"/>
      <protection locked="0"/>
    </xf>
    <xf numFmtId="0" fontId="0" fillId="0" borderId="43" xfId="0" applyBorder="1"/>
    <xf numFmtId="0" fontId="0" fillId="0" borderId="43" xfId="0" applyNumberFormat="1" applyBorder="1"/>
    <xf numFmtId="0" fontId="0" fillId="0" borderId="44" xfId="0" applyNumberFormat="1" applyBorder="1"/>
    <xf numFmtId="0" fontId="0" fillId="0" borderId="18" xfId="0" applyNumberFormat="1" applyBorder="1"/>
    <xf numFmtId="0" fontId="38" fillId="33" borderId="0" xfId="0" applyFont="1" applyFill="1"/>
    <xf numFmtId="0" fontId="38" fillId="33" borderId="0" xfId="0" applyFont="1" applyFill="1" applyBorder="1"/>
    <xf numFmtId="1" fontId="18" fillId="8" borderId="45" xfId="0" applyNumberFormat="1" applyFont="1" applyFill="1" applyBorder="1" applyAlignment="1" applyProtection="1">
      <alignment horizontal="center" vertical="center"/>
      <protection locked="0"/>
    </xf>
    <xf numFmtId="0" fontId="28" fillId="20" borderId="45" xfId="0" applyNumberFormat="1" applyFont="1" applyFill="1" applyBorder="1" applyAlignment="1" applyProtection="1">
      <alignment horizontal="center" vertical="center" wrapText="1"/>
    </xf>
    <xf numFmtId="1" fontId="18" fillId="35" borderId="0" xfId="0" applyNumberFormat="1" applyFont="1" applyFill="1" applyBorder="1" applyAlignment="1" applyProtection="1">
      <alignment horizontal="center" vertical="center"/>
      <protection locked="0"/>
    </xf>
    <xf numFmtId="170" fontId="18" fillId="8" borderId="45" xfId="0" applyNumberFormat="1" applyFont="1" applyFill="1" applyBorder="1" applyAlignment="1" applyProtection="1">
      <alignment horizontal="center" vertical="center"/>
    </xf>
    <xf numFmtId="0" fontId="18" fillId="20" borderId="45" xfId="0" applyNumberFormat="1" applyFont="1" applyFill="1" applyBorder="1" applyAlignment="1">
      <alignment horizontal="center" vertical="center" wrapText="1"/>
    </xf>
    <xf numFmtId="49" fontId="18" fillId="8" borderId="16" xfId="0" applyNumberFormat="1" applyFont="1" applyFill="1" applyBorder="1" applyAlignment="1" applyProtection="1">
      <alignment horizontal="center" vertical="center"/>
      <protection locked="0"/>
    </xf>
    <xf numFmtId="0" fontId="18" fillId="20" borderId="46" xfId="0" applyNumberFormat="1" applyFont="1" applyFill="1" applyBorder="1" applyAlignment="1">
      <alignment horizontal="center" vertical="center" wrapText="1"/>
    </xf>
    <xf numFmtId="0" fontId="18" fillId="20" borderId="47" xfId="0" applyNumberFormat="1" applyFont="1" applyFill="1" applyBorder="1" applyAlignment="1">
      <alignment horizontal="center" vertical="center"/>
    </xf>
    <xf numFmtId="0" fontId="18" fillId="20" borderId="48" xfId="0" applyNumberFormat="1" applyFont="1" applyFill="1" applyBorder="1" applyAlignment="1">
      <alignment horizontal="center" vertical="center"/>
    </xf>
    <xf numFmtId="0" fontId="18" fillId="20" borderId="49" xfId="0" applyNumberFormat="1" applyFont="1" applyFill="1" applyBorder="1" applyAlignment="1">
      <alignment horizontal="center" vertical="center"/>
    </xf>
    <xf numFmtId="49" fontId="27" fillId="8" borderId="50" xfId="0" applyNumberFormat="1" applyFont="1" applyFill="1" applyBorder="1" applyAlignment="1" applyProtection="1">
      <alignment vertical="center"/>
      <protection locked="0"/>
    </xf>
    <xf numFmtId="49" fontId="27" fillId="8" borderId="51" xfId="0" applyNumberFormat="1" applyFont="1" applyFill="1" applyBorder="1" applyAlignment="1" applyProtection="1">
      <alignment vertical="center"/>
      <protection locked="0"/>
    </xf>
    <xf numFmtId="49" fontId="27" fillId="8" borderId="51" xfId="0" applyNumberFormat="1" applyFont="1" applyFill="1" applyBorder="1" applyAlignment="1" applyProtection="1">
      <alignment horizontal="center" vertical="center"/>
      <protection locked="0"/>
    </xf>
    <xf numFmtId="1" fontId="27" fillId="8" borderId="52" xfId="0" applyNumberFormat="1" applyFont="1" applyFill="1" applyBorder="1" applyAlignment="1" applyProtection="1">
      <alignment horizontal="center" vertical="center"/>
      <protection locked="0"/>
    </xf>
    <xf numFmtId="49" fontId="27" fillId="8" borderId="53" xfId="0" applyNumberFormat="1" applyFont="1" applyFill="1" applyBorder="1" applyAlignment="1" applyProtection="1">
      <alignment vertical="center"/>
      <protection locked="0"/>
    </xf>
    <xf numFmtId="49" fontId="27" fillId="8" borderId="1" xfId="0" applyNumberFormat="1" applyFont="1" applyFill="1" applyBorder="1" applyAlignment="1" applyProtection="1">
      <alignment vertical="center"/>
      <protection locked="0"/>
    </xf>
    <xf numFmtId="49" fontId="27" fillId="8" borderId="1" xfId="0" applyNumberFormat="1" applyFont="1" applyFill="1" applyBorder="1" applyAlignment="1" applyProtection="1">
      <alignment horizontal="center" vertical="center"/>
      <protection locked="0"/>
    </xf>
    <xf numFmtId="1" fontId="27" fillId="8" borderId="54" xfId="0" applyNumberFormat="1" applyFont="1" applyFill="1" applyBorder="1" applyAlignment="1" applyProtection="1">
      <alignment horizontal="center" vertical="center"/>
      <protection locked="0"/>
    </xf>
    <xf numFmtId="49" fontId="27" fillId="8" borderId="55" xfId="0" applyNumberFormat="1" applyFont="1" applyFill="1" applyBorder="1" applyAlignment="1" applyProtection="1">
      <alignment vertical="center"/>
      <protection locked="0"/>
    </xf>
    <xf numFmtId="49" fontId="27" fillId="8" borderId="55" xfId="0" applyNumberFormat="1" applyFont="1" applyFill="1" applyBorder="1" applyAlignment="1" applyProtection="1">
      <alignment horizontal="center" vertical="center"/>
      <protection locked="0"/>
    </xf>
    <xf numFmtId="1" fontId="27" fillId="8" borderId="56" xfId="0" applyNumberFormat="1" applyFont="1" applyFill="1" applyBorder="1" applyAlignment="1" applyProtection="1">
      <alignment horizontal="center" vertical="center"/>
      <protection locked="0"/>
    </xf>
    <xf numFmtId="49" fontId="27" fillId="8" borderId="57" xfId="0" applyNumberFormat="1" applyFont="1" applyFill="1" applyBorder="1" applyAlignment="1" applyProtection="1">
      <alignment vertical="center"/>
      <protection locked="0"/>
    </xf>
    <xf numFmtId="0" fontId="20" fillId="0" borderId="0" xfId="0" applyFont="1" applyAlignment="1" applyProtection="1">
      <alignment horizontal="center" vertical="center"/>
    </xf>
    <xf numFmtId="0" fontId="20" fillId="0" borderId="0" xfId="0" applyFont="1" applyBorder="1" applyAlignment="1" applyProtection="1">
      <alignment vertical="center"/>
    </xf>
    <xf numFmtId="0" fontId="20" fillId="0" borderId="0" xfId="0" applyFont="1" applyBorder="1" applyAlignment="1" applyProtection="1">
      <alignment horizontal="center" vertical="center"/>
    </xf>
    <xf numFmtId="165" fontId="20" fillId="0" borderId="0" xfId="0" applyNumberFormat="1" applyFont="1" applyAlignment="1" applyProtection="1">
      <alignment horizontal="center" vertical="center"/>
    </xf>
    <xf numFmtId="0" fontId="1" fillId="20" borderId="45" xfId="0" applyNumberFormat="1" applyFont="1" applyFill="1" applyBorder="1" applyAlignment="1" applyProtection="1">
      <alignment horizontal="center" vertical="center" wrapText="1"/>
    </xf>
    <xf numFmtId="173" fontId="18" fillId="8" borderId="58" xfId="0" applyNumberFormat="1"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3" fillId="0" borderId="0" xfId="0" applyFont="1" applyBorder="1" applyAlignment="1" applyProtection="1">
      <alignment vertical="center"/>
    </xf>
    <xf numFmtId="0" fontId="30" fillId="0" borderId="0" xfId="0" applyFont="1" applyBorder="1" applyAlignment="1" applyProtection="1">
      <alignment horizontal="right" vertical="center"/>
    </xf>
    <xf numFmtId="0" fontId="29" fillId="0" borderId="0" xfId="0" applyFont="1" applyAlignment="1" applyProtection="1">
      <alignment horizontal="center" vertical="center"/>
    </xf>
    <xf numFmtId="0" fontId="1" fillId="20" borderId="59" xfId="0" applyNumberFormat="1" applyFont="1" applyFill="1" applyBorder="1" applyAlignment="1" applyProtection="1">
      <alignment horizontal="center" vertical="center" wrapText="1"/>
    </xf>
    <xf numFmtId="0" fontId="1" fillId="20" borderId="46" xfId="0" applyNumberFormat="1" applyFont="1" applyFill="1" applyBorder="1" applyAlignment="1" applyProtection="1">
      <alignment horizontal="center" vertical="center" wrapText="1"/>
    </xf>
    <xf numFmtId="0" fontId="39" fillId="20" borderId="16" xfId="0" applyNumberFormat="1" applyFont="1" applyFill="1" applyBorder="1" applyAlignment="1" applyProtection="1">
      <alignment horizontal="center" vertical="center" wrapText="1"/>
      <protection hidden="1"/>
    </xf>
    <xf numFmtId="0" fontId="39" fillId="20" borderId="58" xfId="0" applyNumberFormat="1" applyFont="1" applyFill="1" applyBorder="1" applyAlignment="1" applyProtection="1">
      <alignment horizontal="center" vertical="center" wrapText="1"/>
      <protection hidden="1"/>
    </xf>
    <xf numFmtId="0" fontId="39" fillId="20" borderId="0" xfId="0" applyNumberFormat="1" applyFont="1" applyFill="1" applyBorder="1" applyAlignment="1" applyProtection="1">
      <alignment horizontal="center" vertical="center" wrapText="1"/>
      <protection hidden="1"/>
    </xf>
    <xf numFmtId="0" fontId="39" fillId="20" borderId="60" xfId="0" applyNumberFormat="1" applyFont="1" applyFill="1" applyBorder="1" applyAlignment="1" applyProtection="1">
      <alignment horizontal="center" vertical="center" wrapText="1"/>
      <protection hidden="1"/>
    </xf>
    <xf numFmtId="0" fontId="39" fillId="20" borderId="61" xfId="0" applyNumberFormat="1" applyFont="1" applyFill="1" applyBorder="1" applyAlignment="1" applyProtection="1">
      <alignment horizontal="center" vertical="center" wrapText="1"/>
      <protection hidden="1"/>
    </xf>
    <xf numFmtId="0" fontId="39" fillId="0" borderId="0" xfId="0" applyFont="1" applyAlignment="1" applyProtection="1">
      <alignment horizontal="center" vertical="center"/>
      <protection hidden="1"/>
    </xf>
    <xf numFmtId="0" fontId="20" fillId="24" borderId="62" xfId="0" applyFont="1" applyFill="1" applyBorder="1" applyAlignment="1" applyProtection="1">
      <alignment horizontal="center" vertical="center"/>
    </xf>
    <xf numFmtId="0" fontId="20" fillId="26" borderId="63" xfId="0" applyFont="1" applyFill="1" applyBorder="1" applyAlignment="1" applyProtection="1">
      <alignment horizontal="center" vertical="center"/>
    </xf>
    <xf numFmtId="0" fontId="20" fillId="24" borderId="63" xfId="0" applyFont="1" applyFill="1" applyBorder="1" applyAlignment="1" applyProtection="1">
      <alignment horizontal="center" vertical="center"/>
    </xf>
    <xf numFmtId="0" fontId="35" fillId="34" borderId="63" xfId="0" applyFont="1" applyFill="1" applyBorder="1" applyAlignment="1" applyProtection="1">
      <alignment horizontal="center" vertical="center"/>
    </xf>
    <xf numFmtId="0" fontId="35" fillId="24" borderId="63" xfId="0" applyFont="1" applyFill="1" applyBorder="1" applyAlignment="1" applyProtection="1">
      <alignment horizontal="center" vertical="center"/>
    </xf>
    <xf numFmtId="0" fontId="20" fillId="34" borderId="63" xfId="0" applyFont="1" applyFill="1" applyBorder="1" applyAlignment="1" applyProtection="1">
      <alignment horizontal="center" vertical="center"/>
    </xf>
    <xf numFmtId="0" fontId="20" fillId="24" borderId="64" xfId="0" applyFont="1" applyFill="1" applyBorder="1" applyAlignment="1" applyProtection="1">
      <alignment horizontal="center" vertical="center"/>
    </xf>
    <xf numFmtId="2" fontId="26" fillId="28" borderId="65" xfId="0" applyNumberFormat="1" applyFont="1" applyFill="1" applyBorder="1" applyAlignment="1" applyProtection="1">
      <alignment horizontal="center" vertical="center"/>
    </xf>
    <xf numFmtId="2" fontId="26" fillId="29" borderId="66" xfId="0" applyNumberFormat="1" applyFont="1" applyFill="1" applyBorder="1" applyAlignment="1" applyProtection="1">
      <alignment horizontal="center" vertical="center"/>
    </xf>
    <xf numFmtId="2" fontId="26" fillId="28" borderId="66" xfId="0" applyNumberFormat="1" applyFont="1" applyFill="1" applyBorder="1" applyAlignment="1" applyProtection="1">
      <alignment horizontal="center" vertical="center"/>
    </xf>
    <xf numFmtId="2" fontId="34" fillId="28" borderId="66" xfId="0" applyNumberFormat="1" applyFont="1" applyFill="1" applyBorder="1" applyAlignment="1" applyProtection="1">
      <alignment horizontal="center" vertical="center"/>
    </xf>
    <xf numFmtId="2" fontId="1" fillId="28" borderId="66" xfId="0" applyNumberFormat="1" applyFont="1" applyFill="1" applyBorder="1" applyAlignment="1" applyProtection="1">
      <alignment horizontal="center" vertical="center"/>
    </xf>
    <xf numFmtId="2" fontId="26" fillId="28" borderId="67" xfId="0" applyNumberFormat="1" applyFont="1" applyFill="1" applyBorder="1" applyAlignment="1" applyProtection="1">
      <alignment horizontal="center" vertical="center"/>
    </xf>
    <xf numFmtId="2" fontId="26" fillId="28" borderId="43" xfId="0" applyNumberFormat="1" applyFont="1" applyFill="1" applyBorder="1" applyAlignment="1" applyProtection="1">
      <alignment horizontal="center" vertical="center"/>
    </xf>
    <xf numFmtId="2" fontId="26" fillId="29" borderId="43" xfId="0" applyNumberFormat="1" applyFont="1" applyFill="1" applyBorder="1" applyAlignment="1" applyProtection="1">
      <alignment horizontal="center" vertical="center"/>
    </xf>
    <xf numFmtId="2" fontId="34" fillId="28" borderId="43" xfId="0" applyNumberFormat="1" applyFont="1" applyFill="1" applyBorder="1" applyAlignment="1" applyProtection="1">
      <alignment horizontal="center" vertical="center"/>
    </xf>
    <xf numFmtId="2" fontId="1" fillId="28" borderId="43" xfId="0" applyNumberFormat="1" applyFont="1" applyFill="1" applyBorder="1" applyAlignment="1" applyProtection="1">
      <alignment horizontal="center" vertical="center"/>
    </xf>
    <xf numFmtId="2" fontId="26" fillId="28" borderId="37" xfId="0" applyNumberFormat="1" applyFont="1" applyFill="1" applyBorder="1" applyAlignment="1" applyProtection="1">
      <alignment horizontal="center" vertical="center"/>
    </xf>
    <xf numFmtId="2" fontId="26" fillId="28" borderId="68" xfId="0" applyNumberFormat="1" applyFont="1" applyFill="1" applyBorder="1" applyAlignment="1" applyProtection="1">
      <alignment horizontal="center" vertical="center"/>
    </xf>
    <xf numFmtId="2" fontId="26" fillId="29" borderId="68" xfId="0" applyNumberFormat="1" applyFont="1" applyFill="1" applyBorder="1" applyAlignment="1" applyProtection="1">
      <alignment horizontal="center" vertical="center"/>
    </xf>
    <xf numFmtId="2" fontId="34" fillId="28" borderId="68" xfId="0" applyNumberFormat="1" applyFont="1" applyFill="1" applyBorder="1" applyAlignment="1" applyProtection="1">
      <alignment horizontal="center" vertical="center"/>
    </xf>
    <xf numFmtId="2" fontId="1" fillId="28" borderId="68" xfId="0" applyNumberFormat="1" applyFont="1" applyFill="1" applyBorder="1" applyAlignment="1" applyProtection="1">
      <alignment horizontal="center" vertical="center"/>
    </xf>
    <xf numFmtId="2" fontId="26" fillId="28" borderId="69" xfId="0" applyNumberFormat="1" applyFont="1" applyFill="1" applyBorder="1" applyAlignment="1" applyProtection="1">
      <alignment horizontal="center" vertical="center"/>
    </xf>
    <xf numFmtId="2" fontId="26" fillId="28" borderId="70" xfId="0" applyNumberFormat="1" applyFont="1" applyFill="1" applyBorder="1" applyAlignment="1" applyProtection="1">
      <alignment horizontal="center" vertical="center"/>
    </xf>
    <xf numFmtId="2" fontId="26" fillId="28" borderId="71" xfId="0" applyNumberFormat="1" applyFont="1" applyFill="1" applyBorder="1" applyAlignment="1" applyProtection="1">
      <alignment horizontal="center" vertical="center"/>
    </xf>
    <xf numFmtId="2" fontId="26" fillId="28" borderId="72" xfId="0" applyNumberFormat="1" applyFont="1" applyFill="1" applyBorder="1" applyAlignment="1" applyProtection="1">
      <alignment horizontal="center" vertical="center"/>
    </xf>
    <xf numFmtId="170" fontId="32" fillId="30" borderId="46" xfId="0" applyNumberFormat="1" applyFont="1" applyFill="1" applyBorder="1" applyAlignment="1" applyProtection="1">
      <alignment horizontal="left" vertical="top"/>
    </xf>
    <xf numFmtId="164" fontId="26" fillId="25" borderId="0" xfId="0" applyNumberFormat="1" applyFont="1" applyFill="1" applyBorder="1" applyAlignment="1" applyProtection="1">
      <alignment horizontal="center" vertical="center"/>
    </xf>
    <xf numFmtId="0" fontId="26" fillId="25" borderId="0" xfId="0" applyFont="1" applyFill="1" applyAlignment="1" applyProtection="1">
      <alignment horizontal="center" vertical="center"/>
    </xf>
    <xf numFmtId="2" fontId="1" fillId="29" borderId="10" xfId="0" applyNumberFormat="1" applyFont="1" applyFill="1" applyBorder="1" applyAlignment="1" applyProtection="1">
      <alignment horizontal="center" vertical="center"/>
    </xf>
    <xf numFmtId="164" fontId="1" fillId="29" borderId="16" xfId="0" applyNumberFormat="1" applyFont="1" applyFill="1" applyBorder="1" applyAlignment="1" applyProtection="1">
      <alignment vertical="center"/>
    </xf>
    <xf numFmtId="164" fontId="1" fillId="25" borderId="0" xfId="0" applyNumberFormat="1" applyFont="1" applyFill="1" applyBorder="1" applyAlignment="1" applyProtection="1">
      <alignment vertical="center"/>
    </xf>
    <xf numFmtId="2" fontId="1" fillId="29" borderId="15" xfId="0" applyNumberFormat="1" applyFont="1" applyFill="1" applyBorder="1" applyAlignment="1" applyProtection="1">
      <alignment horizontal="center" vertical="center"/>
    </xf>
    <xf numFmtId="164" fontId="1" fillId="29" borderId="73" xfId="0" applyNumberFormat="1" applyFont="1" applyFill="1" applyBorder="1" applyAlignment="1" applyProtection="1">
      <alignment vertical="center"/>
    </xf>
    <xf numFmtId="164" fontId="26" fillId="25" borderId="0" xfId="0" applyNumberFormat="1" applyFont="1" applyFill="1" applyBorder="1" applyAlignment="1" applyProtection="1">
      <alignment vertical="center"/>
    </xf>
    <xf numFmtId="0" fontId="20" fillId="0" borderId="0" xfId="0" applyFont="1" applyBorder="1" applyAlignment="1" applyProtection="1">
      <alignment vertical="center" wrapText="1"/>
    </xf>
    <xf numFmtId="2" fontId="26" fillId="25" borderId="0" xfId="0" applyNumberFormat="1" applyFont="1" applyFill="1" applyAlignment="1" applyProtection="1">
      <alignment horizontal="center" vertical="center"/>
    </xf>
    <xf numFmtId="164" fontId="26" fillId="25" borderId="0" xfId="0" applyNumberFormat="1" applyFont="1" applyFill="1" applyAlignment="1" applyProtection="1">
      <alignment horizontal="center" vertical="center"/>
    </xf>
    <xf numFmtId="49" fontId="39" fillId="20" borderId="74" xfId="0" applyNumberFormat="1" applyFont="1" applyFill="1" applyBorder="1" applyAlignment="1" applyProtection="1">
      <alignment horizontal="center" vertical="center" wrapText="1"/>
      <protection hidden="1"/>
    </xf>
    <xf numFmtId="49" fontId="39" fillId="20" borderId="0" xfId="0" applyNumberFormat="1" applyFont="1" applyFill="1" applyBorder="1" applyAlignment="1" applyProtection="1">
      <alignment horizontal="center" vertical="center" wrapText="1"/>
      <protection hidden="1"/>
    </xf>
    <xf numFmtId="49" fontId="39" fillId="20" borderId="75" xfId="0" applyNumberFormat="1" applyFont="1" applyFill="1" applyBorder="1" applyAlignment="1" applyProtection="1">
      <alignment horizontal="center" vertical="center" wrapText="1"/>
      <protection hidden="1"/>
    </xf>
    <xf numFmtId="0" fontId="38" fillId="33" borderId="76" xfId="0" applyFont="1" applyFill="1" applyBorder="1"/>
    <xf numFmtId="0" fontId="38" fillId="33" borderId="77" xfId="0" applyFont="1" applyFill="1" applyBorder="1"/>
    <xf numFmtId="164" fontId="26" fillId="24" borderId="78" xfId="0" applyNumberFormat="1" applyFont="1" applyFill="1" applyBorder="1" applyAlignment="1" applyProtection="1">
      <alignment horizontal="center" vertical="center"/>
      <protection locked="0"/>
    </xf>
    <xf numFmtId="164" fontId="26" fillId="26" borderId="32" xfId="0" applyNumberFormat="1" applyFont="1" applyFill="1" applyBorder="1" applyAlignment="1" applyProtection="1">
      <alignment horizontal="center" vertical="center"/>
      <protection locked="0"/>
    </xf>
    <xf numFmtId="164" fontId="26" fillId="24" borderId="32" xfId="0" applyNumberFormat="1" applyFont="1" applyFill="1" applyBorder="1" applyAlignment="1" applyProtection="1">
      <alignment horizontal="center" vertical="center"/>
      <protection locked="0"/>
    </xf>
    <xf numFmtId="164" fontId="1" fillId="24" borderId="32" xfId="0" applyNumberFormat="1" applyFont="1" applyFill="1" applyBorder="1" applyAlignment="1" applyProtection="1">
      <alignment horizontal="center" vertical="center"/>
      <protection locked="0"/>
    </xf>
    <xf numFmtId="164" fontId="34" fillId="34" borderId="32" xfId="0" applyNumberFormat="1" applyFont="1" applyFill="1" applyBorder="1" applyAlignment="1" applyProtection="1">
      <alignment horizontal="center" vertical="center"/>
      <protection locked="0"/>
    </xf>
    <xf numFmtId="164" fontId="34" fillId="24" borderId="32" xfId="0" applyNumberFormat="1" applyFont="1" applyFill="1" applyBorder="1" applyAlignment="1" applyProtection="1">
      <alignment horizontal="center" vertical="center"/>
      <protection locked="0"/>
    </xf>
    <xf numFmtId="164" fontId="1" fillId="34" borderId="32" xfId="0" applyNumberFormat="1" applyFont="1" applyFill="1" applyBorder="1" applyAlignment="1" applyProtection="1">
      <alignment horizontal="center" vertical="center"/>
      <protection locked="0"/>
    </xf>
    <xf numFmtId="164" fontId="26" fillId="24" borderId="33" xfId="0" applyNumberFormat="1" applyFont="1" applyFill="1" applyBorder="1" applyAlignment="1" applyProtection="1">
      <alignment horizontal="center" vertical="center"/>
      <protection locked="0"/>
    </xf>
    <xf numFmtId="0" fontId="19" fillId="0" borderId="0" xfId="0" applyFont="1" applyBorder="1" applyAlignment="1" applyProtection="1">
      <alignment vertical="top" wrapText="1"/>
    </xf>
    <xf numFmtId="1" fontId="18" fillId="8" borderId="45" xfId="0" applyNumberFormat="1" applyFont="1" applyFill="1" applyBorder="1" applyAlignment="1" applyProtection="1">
      <alignment horizontal="center" vertical="center"/>
    </xf>
    <xf numFmtId="0" fontId="0" fillId="0" borderId="0" xfId="0" applyBorder="1" applyProtection="1"/>
    <xf numFmtId="0" fontId="18" fillId="35" borderId="0" xfId="0" applyNumberFormat="1" applyFont="1" applyFill="1" applyBorder="1" applyAlignment="1" applyProtection="1">
      <alignment horizontal="center" vertical="center" wrapText="1"/>
    </xf>
    <xf numFmtId="0" fontId="18" fillId="20" borderId="45" xfId="0" applyNumberFormat="1" applyFont="1" applyFill="1" applyBorder="1" applyAlignment="1" applyProtection="1">
      <alignment horizontal="center" vertical="center" wrapText="1"/>
    </xf>
    <xf numFmtId="164" fontId="0" fillId="0" borderId="0" xfId="0" applyNumberFormat="1" applyAlignment="1" applyProtection="1">
      <alignment horizontal="center" vertical="center"/>
    </xf>
    <xf numFmtId="172" fontId="0" fillId="0" borderId="0" xfId="0" applyNumberFormat="1" applyAlignment="1" applyProtection="1">
      <alignment horizontal="center" vertical="center"/>
    </xf>
    <xf numFmtId="2" fontId="1" fillId="29" borderId="81" xfId="0" applyNumberFormat="1" applyFont="1" applyFill="1" applyBorder="1" applyAlignment="1" applyProtection="1">
      <alignment horizontal="center" vertical="center"/>
    </xf>
    <xf numFmtId="2" fontId="1" fillId="29" borderId="82" xfId="0" applyNumberFormat="1" applyFont="1" applyFill="1" applyBorder="1" applyAlignment="1" applyProtection="1">
      <alignment horizontal="center" vertical="center"/>
    </xf>
    <xf numFmtId="2" fontId="1" fillId="28" borderId="81" xfId="0" applyNumberFormat="1" applyFont="1" applyFill="1" applyBorder="1" applyAlignment="1" applyProtection="1">
      <alignment horizontal="center" vertical="center"/>
    </xf>
    <xf numFmtId="2" fontId="1" fillId="28" borderId="82" xfId="0" applyNumberFormat="1" applyFont="1" applyFill="1" applyBorder="1" applyAlignment="1" applyProtection="1">
      <alignment horizontal="center" vertical="center"/>
    </xf>
    <xf numFmtId="170" fontId="1" fillId="30" borderId="59" xfId="0" applyNumberFormat="1" applyFont="1" applyFill="1" applyBorder="1" applyAlignment="1" applyProtection="1">
      <alignment horizontal="right" vertical="center"/>
    </xf>
    <xf numFmtId="170" fontId="1" fillId="30" borderId="34" xfId="0" applyNumberFormat="1" applyFont="1" applyFill="1" applyBorder="1" applyAlignment="1" applyProtection="1">
      <alignment horizontal="right" vertical="center"/>
    </xf>
    <xf numFmtId="49" fontId="1" fillId="8" borderId="98" xfId="0" applyNumberFormat="1" applyFont="1" applyFill="1" applyBorder="1" applyAlignment="1" applyProtection="1">
      <alignment horizontal="center" vertical="center" wrapText="1"/>
    </xf>
    <xf numFmtId="49" fontId="1" fillId="8" borderId="99" xfId="0" applyNumberFormat="1" applyFont="1" applyFill="1" applyBorder="1" applyAlignment="1" applyProtection="1">
      <alignment horizontal="center" vertical="center" wrapText="1"/>
    </xf>
    <xf numFmtId="49" fontId="1" fillId="8" borderId="0" xfId="0" applyNumberFormat="1" applyFont="1" applyFill="1" applyBorder="1" applyAlignment="1" applyProtection="1">
      <alignment horizontal="center" vertical="center" wrapText="1"/>
    </xf>
    <xf numFmtId="49" fontId="1" fillId="8" borderId="74" xfId="0" applyNumberFormat="1" applyFont="1" applyFill="1" applyBorder="1" applyAlignment="1" applyProtection="1">
      <alignment horizontal="center" vertical="center" wrapText="1"/>
    </xf>
    <xf numFmtId="2" fontId="1" fillId="28" borderId="84" xfId="0" applyNumberFormat="1" applyFont="1" applyFill="1" applyBorder="1" applyAlignment="1" applyProtection="1">
      <alignment horizontal="center" vertical="center"/>
    </xf>
    <xf numFmtId="2" fontId="1" fillId="28" borderId="85" xfId="0" applyNumberFormat="1" applyFont="1" applyFill="1" applyBorder="1" applyAlignment="1" applyProtection="1">
      <alignment horizontal="center" vertical="center"/>
    </xf>
    <xf numFmtId="2" fontId="1" fillId="28" borderId="10" xfId="0" applyNumberFormat="1" applyFont="1" applyFill="1" applyBorder="1" applyAlignment="1" applyProtection="1">
      <alignment horizontal="center" vertical="center"/>
    </xf>
    <xf numFmtId="2" fontId="1" fillId="28" borderId="16" xfId="0" applyNumberFormat="1" applyFont="1" applyFill="1" applyBorder="1" applyAlignment="1" applyProtection="1">
      <alignment horizontal="center" vertical="center"/>
    </xf>
    <xf numFmtId="166" fontId="20" fillId="0" borderId="0" xfId="0" applyNumberFormat="1" applyFont="1" applyBorder="1" applyAlignment="1" applyProtection="1">
      <alignment horizontal="left" vertical="center"/>
    </xf>
    <xf numFmtId="170" fontId="26" fillId="20" borderId="10" xfId="0" applyNumberFormat="1" applyFont="1" applyFill="1" applyBorder="1" applyAlignment="1" applyProtection="1">
      <alignment horizontal="center" vertical="center" wrapText="1"/>
    </xf>
    <xf numFmtId="170" fontId="26" fillId="20" borderId="79" xfId="0" applyNumberFormat="1" applyFont="1" applyFill="1" applyBorder="1" applyAlignment="1" applyProtection="1">
      <alignment horizontal="center" vertical="center" wrapText="1"/>
    </xf>
    <xf numFmtId="49" fontId="39" fillId="8" borderId="59" xfId="0" applyNumberFormat="1" applyFont="1" applyFill="1" applyBorder="1" applyAlignment="1" applyProtection="1">
      <alignment horizontal="center" vertical="center" wrapText="1"/>
      <protection hidden="1"/>
    </xf>
    <xf numFmtId="49" fontId="39" fillId="8" borderId="46" xfId="0" applyNumberFormat="1" applyFont="1" applyFill="1" applyBorder="1" applyAlignment="1" applyProtection="1">
      <alignment horizontal="center" vertical="center" wrapText="1"/>
      <protection hidden="1"/>
    </xf>
    <xf numFmtId="169" fontId="26" fillId="8" borderId="95" xfId="0" applyNumberFormat="1" applyFont="1" applyFill="1" applyBorder="1" applyAlignment="1" applyProtection="1">
      <alignment horizontal="center" vertical="center"/>
    </xf>
    <xf numFmtId="169" fontId="26" fillId="8" borderId="96" xfId="0" applyNumberFormat="1" applyFont="1" applyFill="1" applyBorder="1" applyAlignment="1" applyProtection="1">
      <alignment horizontal="center" vertical="center"/>
    </xf>
    <xf numFmtId="169" fontId="26" fillId="8" borderId="97" xfId="0" applyNumberFormat="1" applyFont="1" applyFill="1" applyBorder="1" applyAlignment="1" applyProtection="1">
      <alignment horizontal="center" vertical="center"/>
    </xf>
    <xf numFmtId="169" fontId="18" fillId="27" borderId="0" xfId="0" applyNumberFormat="1" applyFont="1" applyFill="1" applyBorder="1" applyAlignment="1" applyProtection="1">
      <alignment horizontal="center" vertical="center"/>
    </xf>
    <xf numFmtId="168" fontId="26" fillId="8" borderId="0" xfId="0" applyNumberFormat="1" applyFont="1" applyFill="1" applyBorder="1" applyAlignment="1" applyProtection="1">
      <alignment horizontal="center" vertical="center"/>
    </xf>
    <xf numFmtId="168" fontId="26" fillId="8" borderId="94" xfId="0" applyNumberFormat="1" applyFont="1" applyFill="1" applyBorder="1" applyAlignment="1" applyProtection="1">
      <alignment horizontal="center" vertical="center"/>
    </xf>
    <xf numFmtId="168" fontId="26" fillId="8" borderId="93" xfId="0" applyNumberFormat="1" applyFont="1" applyFill="1" applyBorder="1" applyAlignment="1" applyProtection="1">
      <alignment horizontal="center" vertical="center"/>
    </xf>
    <xf numFmtId="168" fontId="26" fillId="8" borderId="83" xfId="0" applyNumberFormat="1" applyFont="1" applyFill="1" applyBorder="1" applyAlignment="1" applyProtection="1">
      <alignment horizontal="center" vertical="center"/>
    </xf>
    <xf numFmtId="49" fontId="28" fillId="8" borderId="59" xfId="0" applyNumberFormat="1" applyFont="1" applyFill="1" applyBorder="1" applyAlignment="1" applyProtection="1">
      <alignment horizontal="center" vertical="center"/>
    </xf>
    <xf numFmtId="49" fontId="28" fillId="8" borderId="34" xfId="0" applyNumberFormat="1" applyFont="1" applyFill="1" applyBorder="1" applyAlignment="1" applyProtection="1">
      <alignment horizontal="center" vertical="center"/>
    </xf>
    <xf numFmtId="49" fontId="28" fillId="8" borderId="46" xfId="0" applyNumberFormat="1" applyFont="1" applyFill="1" applyBorder="1" applyAlignment="1" applyProtection="1">
      <alignment horizontal="center" vertical="center"/>
    </xf>
    <xf numFmtId="0" fontId="20" fillId="0" borderId="0" xfId="0" applyFont="1" applyBorder="1" applyAlignment="1" applyProtection="1">
      <alignment horizontal="right" vertical="center"/>
    </xf>
    <xf numFmtId="0" fontId="20" fillId="32" borderId="59" xfId="0" applyFont="1" applyFill="1" applyBorder="1" applyAlignment="1" applyProtection="1">
      <alignment horizontal="right" vertical="center"/>
    </xf>
    <xf numFmtId="0" fontId="20" fillId="32" borderId="34" xfId="0" applyFont="1" applyFill="1" applyBorder="1" applyAlignment="1" applyProtection="1">
      <alignment horizontal="right" vertical="center"/>
    </xf>
    <xf numFmtId="0" fontId="20" fillId="32" borderId="46" xfId="0" applyFont="1" applyFill="1" applyBorder="1" applyAlignment="1" applyProtection="1">
      <alignment horizontal="right" vertical="center"/>
    </xf>
    <xf numFmtId="0" fontId="20" fillId="32" borderId="80" xfId="0" applyFont="1" applyFill="1" applyBorder="1" applyAlignment="1" applyProtection="1">
      <alignment horizontal="right" vertical="center"/>
    </xf>
    <xf numFmtId="0" fontId="20" fillId="32" borderId="11" xfId="0" applyFont="1" applyFill="1" applyBorder="1" applyAlignment="1" applyProtection="1">
      <alignment horizontal="right" vertical="center"/>
    </xf>
    <xf numFmtId="0" fontId="20" fillId="32" borderId="12" xfId="0" applyFont="1" applyFill="1" applyBorder="1" applyAlignment="1" applyProtection="1">
      <alignment horizontal="right" vertical="center"/>
    </xf>
    <xf numFmtId="169" fontId="26" fillId="8" borderId="59" xfId="0" applyNumberFormat="1" applyFont="1" applyFill="1" applyBorder="1" applyAlignment="1" applyProtection="1">
      <alignment horizontal="center" vertical="center"/>
    </xf>
    <xf numFmtId="169" fontId="26" fillId="8" borderId="34" xfId="0" applyNumberFormat="1" applyFont="1" applyFill="1" applyBorder="1" applyAlignment="1" applyProtection="1">
      <alignment horizontal="center" vertical="center"/>
    </xf>
    <xf numFmtId="169" fontId="26" fillId="8" borderId="35" xfId="0" applyNumberFormat="1" applyFont="1" applyFill="1" applyBorder="1" applyAlignment="1" applyProtection="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81" xfId="0" applyFont="1" applyBorder="1" applyAlignment="1">
      <alignment horizontal="center" vertical="center"/>
    </xf>
    <xf numFmtId="0" fontId="20" fillId="0" borderId="90" xfId="0" applyFont="1" applyBorder="1" applyAlignment="1">
      <alignment horizontal="center" vertical="center"/>
    </xf>
    <xf numFmtId="2" fontId="33" fillId="31" borderId="91" xfId="0" applyNumberFormat="1" applyFont="1" applyFill="1" applyBorder="1" applyAlignment="1" applyProtection="1">
      <alignment horizontal="center" vertical="center"/>
    </xf>
    <xf numFmtId="2" fontId="33" fillId="31" borderId="73" xfId="0" applyNumberFormat="1" applyFont="1" applyFill="1" applyBorder="1" applyAlignment="1" applyProtection="1">
      <alignment horizontal="center" vertical="center"/>
    </xf>
    <xf numFmtId="49" fontId="1" fillId="8" borderId="92" xfId="0" applyNumberFormat="1" applyFont="1" applyFill="1" applyBorder="1" applyAlignment="1" applyProtection="1">
      <alignment horizontal="right" vertical="center"/>
    </xf>
    <xf numFmtId="49" fontId="1" fillId="8" borderId="93" xfId="0" applyNumberFormat="1" applyFont="1" applyFill="1" applyBorder="1" applyAlignment="1" applyProtection="1">
      <alignment horizontal="right" vertical="center"/>
    </xf>
    <xf numFmtId="49" fontId="1" fillId="8" borderId="83" xfId="0" applyNumberFormat="1" applyFont="1" applyFill="1" applyBorder="1" applyAlignment="1" applyProtection="1">
      <alignment horizontal="right" vertical="center"/>
    </xf>
    <xf numFmtId="2" fontId="1" fillId="29" borderId="84" xfId="0" applyNumberFormat="1" applyFont="1" applyFill="1" applyBorder="1" applyAlignment="1" applyProtection="1">
      <alignment horizontal="center" vertical="center"/>
    </xf>
    <xf numFmtId="2" fontId="1" fillId="29" borderId="85" xfId="0" applyNumberFormat="1" applyFont="1" applyFill="1" applyBorder="1" applyAlignment="1" applyProtection="1">
      <alignment horizontal="center" vertical="center"/>
    </xf>
    <xf numFmtId="0" fontId="31" fillId="0" borderId="0" xfId="0" applyFont="1" applyAlignment="1" applyProtection="1">
      <alignment horizontal="center" vertical="top" textRotation="90" wrapText="1"/>
    </xf>
    <xf numFmtId="169" fontId="31" fillId="0" borderId="0" xfId="0" applyNumberFormat="1" applyFont="1" applyBorder="1" applyAlignment="1" applyProtection="1">
      <alignment horizontal="center" textRotation="90" wrapText="1"/>
    </xf>
    <xf numFmtId="49" fontId="1" fillId="8" borderId="59" xfId="0" applyNumberFormat="1" applyFont="1" applyFill="1" applyBorder="1" applyAlignment="1" applyProtection="1">
      <alignment horizontal="right" vertical="center"/>
    </xf>
    <xf numFmtId="49" fontId="1" fillId="8" borderId="34" xfId="0" applyNumberFormat="1" applyFont="1" applyFill="1" applyBorder="1" applyAlignment="1" applyProtection="1">
      <alignment horizontal="right" vertical="center"/>
    </xf>
    <xf numFmtId="49" fontId="1" fillId="8" borderId="46" xfId="0" applyNumberFormat="1" applyFont="1" applyFill="1" applyBorder="1" applyAlignment="1" applyProtection="1">
      <alignment horizontal="right" vertical="center"/>
    </xf>
    <xf numFmtId="170" fontId="1" fillId="30" borderId="80" xfId="0" applyNumberFormat="1" applyFont="1" applyFill="1" applyBorder="1" applyAlignment="1" applyProtection="1">
      <alignment horizontal="right" vertical="center"/>
    </xf>
    <xf numFmtId="170" fontId="1" fillId="30" borderId="11" xfId="0" applyNumberFormat="1" applyFont="1" applyFill="1" applyBorder="1" applyAlignment="1" applyProtection="1">
      <alignment horizontal="right" vertical="center"/>
    </xf>
    <xf numFmtId="49" fontId="28" fillId="8" borderId="80" xfId="0" applyNumberFormat="1" applyFont="1" applyFill="1" applyBorder="1" applyAlignment="1" applyProtection="1">
      <alignment horizontal="center" vertical="center"/>
    </xf>
    <xf numFmtId="0" fontId="19" fillId="0" borderId="11" xfId="0" applyFont="1" applyBorder="1" applyProtection="1"/>
    <xf numFmtId="0" fontId="19" fillId="0" borderId="12" xfId="0" applyFont="1" applyBorder="1" applyProtection="1"/>
    <xf numFmtId="0" fontId="19" fillId="0" borderId="14" xfId="0" applyFont="1" applyBorder="1" applyProtection="1"/>
    <xf numFmtId="0" fontId="19" fillId="0" borderId="0" xfId="0" applyFont="1" applyBorder="1" applyProtection="1"/>
    <xf numFmtId="0" fontId="19" fillId="0" borderId="13" xfId="0" applyFont="1" applyBorder="1" applyProtection="1"/>
    <xf numFmtId="49" fontId="26" fillId="8" borderId="61" xfId="0" applyNumberFormat="1" applyFont="1" applyFill="1" applyBorder="1" applyAlignment="1" applyProtection="1">
      <alignment horizontal="center" vertical="center"/>
    </xf>
    <xf numFmtId="0" fontId="20" fillId="0" borderId="83" xfId="0" applyFont="1" applyBorder="1" applyProtection="1"/>
    <xf numFmtId="0" fontId="0" fillId="0" borderId="14" xfId="0" applyBorder="1" applyAlignment="1">
      <alignment horizontal="center"/>
    </xf>
    <xf numFmtId="0" fontId="0" fillId="0" borderId="0" xfId="0" applyBorder="1" applyAlignment="1">
      <alignment horizontal="center"/>
    </xf>
    <xf numFmtId="0" fontId="19" fillId="0" borderId="98" xfId="0" applyFont="1" applyBorder="1" applyAlignment="1">
      <alignment horizontal="center" vertical="center" wrapText="1"/>
    </xf>
    <xf numFmtId="0" fontId="19" fillId="0" borderId="9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94" xfId="0" applyFont="1" applyBorder="1" applyAlignment="1">
      <alignment horizontal="center" vertical="center" wrapText="1"/>
    </xf>
    <xf numFmtId="171" fontId="0" fillId="0" borderId="0" xfId="0" applyNumberFormat="1" applyAlignment="1">
      <alignment horizontal="center"/>
    </xf>
    <xf numFmtId="170" fontId="18" fillId="20" borderId="59" xfId="0" applyNumberFormat="1" applyFont="1" applyFill="1" applyBorder="1" applyAlignment="1" applyProtection="1">
      <alignment horizontal="center" vertical="center" wrapText="1"/>
    </xf>
    <xf numFmtId="170" fontId="18" fillId="20" borderId="46" xfId="0" applyNumberFormat="1" applyFont="1" applyFill="1" applyBorder="1" applyAlignment="1" applyProtection="1">
      <alignment horizontal="center" vertical="center" wrapText="1"/>
    </xf>
    <xf numFmtId="1" fontId="18" fillId="8" borderId="59" xfId="0" applyNumberFormat="1" applyFont="1" applyFill="1" applyBorder="1" applyAlignment="1" applyProtection="1">
      <alignment horizontal="center" vertical="center"/>
    </xf>
    <xf numFmtId="1" fontId="18" fillId="8" borderId="46" xfId="0" applyNumberFormat="1" applyFont="1" applyFill="1" applyBorder="1" applyAlignment="1" applyProtection="1">
      <alignment horizontal="center" vertical="center"/>
    </xf>
    <xf numFmtId="0" fontId="18" fillId="20" borderId="59" xfId="0" applyNumberFormat="1" applyFont="1" applyFill="1" applyBorder="1" applyAlignment="1" applyProtection="1">
      <alignment horizontal="center" vertical="center" wrapText="1"/>
    </xf>
    <xf numFmtId="0" fontId="18" fillId="20" borderId="46" xfId="0" applyNumberFormat="1" applyFont="1" applyFill="1" applyBorder="1" applyAlignment="1" applyProtection="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7">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style="medium">
          <color indexed="8"/>
        </right>
        <top style="thin">
          <color indexed="8"/>
        </top>
        <bottom style="thin">
          <color indexed="8"/>
        </bottom>
      </border>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style="medium">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top style="thin">
          <color indexed="8"/>
        </top>
        <bottom style="thin">
          <color indexed="8"/>
        </bottom>
      </border>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style="medium">
          <color indexed="64"/>
        </right>
        <top style="thin">
          <color indexed="8"/>
        </top>
        <bottom style="thin">
          <color indexed="8"/>
        </bottom>
      </border>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style="medium">
          <color indexed="64"/>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top style="thin">
          <color indexed="8"/>
        </top>
        <bottom style="thin">
          <color indexed="8"/>
        </bottom>
      </border>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style="medium">
          <color indexed="8"/>
        </right>
        <top style="thin">
          <color indexed="8"/>
        </top>
        <bottom style="thin">
          <color indexed="8"/>
        </bottom>
      </border>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style="medium">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style="medium">
          <color indexed="8"/>
        </right>
        <top style="thin">
          <color indexed="8"/>
        </top>
        <bottom style="thin">
          <color indexed="8"/>
        </bottom>
      </border>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style="medium">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2" formatCode="0.00"/>
      <fill>
        <patternFill patternType="solid">
          <fgColor indexed="9"/>
          <bgColor indexed="27"/>
        </patternFill>
      </fill>
      <alignment horizontal="center" vertical="center" textRotation="0" wrapText="0" relativeIndent="0" justifyLastLine="0" shrinkToFit="0" readingOrder="0"/>
      <border diagonalUp="0" diagonalDown="0">
        <left style="thin">
          <color indexed="8"/>
        </left>
        <right style="medium">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Rounded MT Bold"/>
        <scheme val="none"/>
      </font>
      <numFmt numFmtId="23" formatCode="h:mm\ AM/PM"/>
      <fill>
        <patternFill patternType="solid">
          <fgColor indexed="9"/>
          <bgColor indexed="44"/>
        </patternFill>
      </fill>
      <alignment horizontal="center" vertical="center" textRotation="0" wrapText="0" relativeIndent="0" justifyLastLine="0" shrinkToFit="0" readingOrder="0"/>
      <border diagonalUp="0" diagonalDown="0">
        <left style="thin">
          <color indexed="8"/>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indexed="8"/>
        <name val="Arial Rounded MT Bold"/>
        <scheme val="none"/>
      </font>
      <numFmt numFmtId="172" formatCode="[$-409]h:mm\ AM/PM;@"/>
      <fill>
        <patternFill patternType="solid">
          <fgColor indexed="9"/>
          <bgColor indexed="44"/>
        </patternFill>
      </fill>
      <alignment horizontal="center" vertical="center" textRotation="0" wrapText="0" relativeIndent="0" justifyLastLine="0" shrinkToFit="0" readingOrder="0"/>
      <border diagonalUp="0" diagonalDown="0">
        <left/>
        <right style="thin">
          <color indexed="8"/>
        </right>
        <top style="thin">
          <color indexed="8"/>
        </top>
        <bottom style="thin">
          <color indexed="8"/>
        </bottom>
      </border>
      <protection locked="0" hidden="0"/>
    </dxf>
    <dxf>
      <font>
        <b val="0"/>
        <i val="0"/>
        <strike val="0"/>
        <condense val="0"/>
        <extend val="0"/>
        <outline val="0"/>
        <shadow val="0"/>
        <u val="none"/>
        <vertAlign val="baseline"/>
        <sz val="10"/>
        <color auto="1"/>
        <name val="Arial Rounded MT Bold"/>
        <scheme val="none"/>
      </font>
      <fill>
        <patternFill patternType="solid">
          <fgColor indexed="9"/>
          <bgColor indexed="44"/>
        </patternFill>
      </fill>
      <alignment horizontal="center" vertical="center" textRotation="0" wrapText="0" relativeIndent="0" justifyLastLine="0" shrinkToFit="0" readingOrder="0"/>
      <border diagonalUp="0" diagonalDown="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Rounded MT Bold"/>
        <scheme val="none"/>
      </font>
      <numFmt numFmtId="30" formatCode="@"/>
      <fill>
        <patternFill patternType="solid">
          <fgColor indexed="9"/>
          <bgColor indexed="44"/>
        </patternFill>
      </fill>
      <alignment horizontal="center" vertical="center" textRotation="0" wrapText="0" relative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0"/>
        <color indexed="8"/>
        <name val="Arial Rounded MT Bold"/>
        <scheme val="none"/>
      </font>
      <numFmt numFmtId="164" formatCode="h:mm;@"/>
      <fill>
        <patternFill patternType="solid">
          <fgColor indexed="9"/>
          <bgColor indexed="44"/>
        </patternFill>
      </fill>
      <alignment horizontal="center" vertical="center" textRotation="0" wrapText="0" relative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Arial Rounded MT Bold"/>
        <scheme val="none"/>
      </font>
      <numFmt numFmtId="164" formatCode="h:mm;@"/>
      <fill>
        <patternFill patternType="solid">
          <fgColor indexed="9"/>
          <bgColor indexed="44"/>
        </patternFill>
      </fill>
      <alignment horizontal="center" vertical="center" textRotation="0" wrapText="0" relativeIndent="0" justifyLastLine="0" shrinkToFit="0" readingOrder="0"/>
      <border diagonalUp="0" diagonalDown="0">
        <left style="thin">
          <color indexed="64"/>
        </left>
        <right style="medium">
          <color indexed="64"/>
        </right>
        <top style="thin">
          <color indexed="64"/>
        </top>
        <bottom style="thin">
          <color indexed="64"/>
        </bottom>
      </border>
      <protection locked="0" hidden="0"/>
    </dxf>
    <dxf>
      <border outline="0">
        <left style="medium">
          <color indexed="64"/>
        </left>
      </border>
    </dxf>
    <dxf>
      <protection locked="1" hidden="1"/>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49</xdr:row>
      <xdr:rowOff>47625</xdr:rowOff>
    </xdr:from>
    <xdr:to>
      <xdr:col>28</xdr:col>
      <xdr:colOff>285750</xdr:colOff>
      <xdr:row>50</xdr:row>
      <xdr:rowOff>0</xdr:rowOff>
    </xdr:to>
    <xdr:pic>
      <xdr:nvPicPr>
        <xdr:cNvPr id="9731" name="Picture 208" descr="binderhole"/>
        <xdr:cNvPicPr>
          <a:picLocks noChangeAspect="1" noChangeArrowheads="1"/>
        </xdr:cNvPicPr>
      </xdr:nvPicPr>
      <xdr:blipFill>
        <a:blip xmlns:r="http://schemas.openxmlformats.org/officeDocument/2006/relationships" r:embed="rId1"/>
        <a:srcRect/>
        <a:stretch>
          <a:fillRect/>
        </a:stretch>
      </xdr:blipFill>
      <xdr:spPr bwMode="auto">
        <a:xfrm>
          <a:off x="247650" y="13544550"/>
          <a:ext cx="17916525" cy="466725"/>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39936.749365856478" createdVersion="3" refreshedVersion="3" recordCount="33">
  <cacheSource type="worksheet">
    <worksheetSource name="Table2"/>
  </cacheSource>
  <cacheFields count="25">
    <cacheField name="Job Number" numFmtId="164">
      <sharedItems containsBlank="1" count="7">
        <s v="Sample Job 3"/>
        <s v="Sample Job 5"/>
        <s v="Sample Job 2"/>
        <s v="IM000000"/>
        <s v="Sample Job 1"/>
        <s v="Sample Job 48"/>
        <m/>
      </sharedItems>
    </cacheField>
    <cacheField name="Program  &amp; Task Description" numFmtId="164">
      <sharedItems/>
    </cacheField>
    <cacheField name="Task" numFmtId="49">
      <sharedItems containsMixedTypes="1" containsNumber="1" containsInteger="1" minValue="10" maxValue="60"/>
    </cacheField>
    <cacheField name="WIP?" numFmtId="0">
      <sharedItems/>
    </cacheField>
    <cacheField name="MonStart" numFmtId="172">
      <sharedItems containsNonDate="0" containsDate="1" containsString="0" containsBlank="1" minDate="1899-12-30T00:45:00" maxDate="1899-12-30T16:45:00"/>
    </cacheField>
    <cacheField name="MonStop" numFmtId="18">
      <sharedItems containsNonDate="0" containsDate="1" containsString="0" containsBlank="1" minDate="1899-12-30T11:00:00" maxDate="1899-12-30T20:00:00"/>
    </cacheField>
    <cacheField name="Monday" numFmtId="2">
      <sharedItems containsSemiMixedTypes="0" containsString="0" containsNumber="1" minValue="0" maxValue="19.250000000000018"/>
    </cacheField>
    <cacheField name="TueSart" numFmtId="172">
      <sharedItems containsNonDate="0" containsDate="1" containsString="0" containsBlank="1" minDate="1899-12-30T01:00:00" maxDate="1899-12-30T12:00:00"/>
    </cacheField>
    <cacheField name="TueStop" numFmtId="18">
      <sharedItems containsNonDate="0" containsDate="1" containsString="0" containsBlank="1" minDate="1899-12-30T01:45:00" maxDate="1899-12-30T12:30:00"/>
    </cacheField>
    <cacheField name="Tuesday" numFmtId="2">
      <sharedItems containsSemiMixedTypes="0" containsString="0" containsNumber="1" minValue="0" maxValue="0.75"/>
    </cacheField>
    <cacheField name="WedStart" numFmtId="172">
      <sharedItems containsNonDate="0" containsDate="1" containsString="0" containsBlank="1" minDate="1899-12-30T00:15:00" maxDate="1899-12-30T12:30:00"/>
    </cacheField>
    <cacheField name="WedStop" numFmtId="18">
      <sharedItems containsNonDate="0" containsDate="1" containsString="0" containsBlank="1" minDate="1899-12-30T01:00:00" maxDate="1899-12-30T19:30:00"/>
    </cacheField>
    <cacheField name="Wednesday" numFmtId="2">
      <sharedItems containsSemiMixedTypes="0" containsString="0" containsNumber="1" minValue="0" maxValue="6.9999999999999831"/>
    </cacheField>
    <cacheField name="ThuStart" numFmtId="172">
      <sharedItems containsNonDate="0" containsDate="1" containsString="0" containsBlank="1" minDate="1899-12-30T01:15:00" maxDate="1899-12-30T12:00:00"/>
    </cacheField>
    <cacheField name="ThuStop" numFmtId="18">
      <sharedItems containsNonDate="0" containsDate="1" containsString="0" containsBlank="1" minDate="1899-12-30T03:45:00" maxDate="1899-12-30T12:30:00"/>
    </cacheField>
    <cacheField name="Thursday" numFmtId="2">
      <sharedItems containsSemiMixedTypes="0" containsString="0" containsNumber="1" minValue="0" maxValue="2.4999999999999982"/>
    </cacheField>
    <cacheField name="FriStart" numFmtId="172">
      <sharedItems containsNonDate="0" containsDate="1" containsString="0" containsBlank="1" minDate="1899-12-30T00:45:00" maxDate="1899-12-30T16:00:00"/>
    </cacheField>
    <cacheField name="FriStop" numFmtId="18">
      <sharedItems containsNonDate="0" containsDate="1" containsString="0" containsBlank="1" minDate="1899-12-30T03:30:00" maxDate="1899-12-30T17:45:00"/>
    </cacheField>
    <cacheField name="Friday" numFmtId="2">
      <sharedItems containsSemiMixedTypes="0" containsString="0" containsNumber="1" minValue="0" maxValue="2.750000000000016"/>
    </cacheField>
    <cacheField name="SatStart" numFmtId="172">
      <sharedItems containsNonDate="0" containsDate="1" containsString="0" containsBlank="1" minDate="1899-12-30T05:15:00" maxDate="1899-12-30T12:00:00"/>
    </cacheField>
    <cacheField name="SatStop" numFmtId="18">
      <sharedItems containsNonDate="0" containsDate="1" containsString="0" containsBlank="1" minDate="1899-12-30T06:30:00" maxDate="1899-12-30T12:30:00"/>
    </cacheField>
    <cacheField name="Saturday" numFmtId="2">
      <sharedItems containsSemiMixedTypes="0" containsString="0" containsNumber="1" minValue="0" maxValue="4.2499999999999929"/>
    </cacheField>
    <cacheField name="SunStart" numFmtId="172">
      <sharedItems containsNonDate="0" containsDate="1" containsString="0" containsBlank="1" minDate="1899-12-30T00:30:00" maxDate="1899-12-30T16:15:00"/>
    </cacheField>
    <cacheField name="SunStop" numFmtId="18">
      <sharedItems containsNonDate="0" containsDate="1" containsString="0" containsBlank="1" minDate="1899-12-30T09:45:00" maxDate="1899-12-30T19:45:00"/>
    </cacheField>
    <cacheField name="Sunday" numFmtId="2">
      <sharedItems containsSemiMixedTypes="0" containsString="0" containsNumber="1" minValue="0" maxValue="9.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x v="0"/>
    <s v="Sample Job Description 3"/>
    <n v="60"/>
    <s v="Yes"/>
    <d v="1899-12-30T11:30:00"/>
    <d v="1899-12-30T12:30:00"/>
    <n v="1.0000000000000084"/>
    <d v="1899-12-30T01:00:00"/>
    <d v="1899-12-30T01:45:00"/>
    <n v="0.75"/>
    <d v="1899-12-30T00:15:00"/>
    <d v="1899-12-30T01:00:00"/>
    <n v="0.75000000000000089"/>
    <d v="1899-12-30T01:15:00"/>
    <d v="1899-12-30T03:45:00"/>
    <n v="2.4999999999999982"/>
    <m/>
    <m/>
    <n v="0"/>
    <d v="1899-12-30T05:15:00"/>
    <d v="1899-12-30T06:30:00"/>
    <n v="1.2500000000000155"/>
    <d v="1899-12-30T00:30:00"/>
    <d v="1899-12-30T09:45:00"/>
    <n v="9.25"/>
  </r>
  <r>
    <x v="1"/>
    <s v="Sample Job Description 5"/>
    <n v="10"/>
    <s v="Yes"/>
    <d v="1899-12-30T12:30:00"/>
    <d v="1899-12-30T16:30:00"/>
    <n v="3.9999999999999831"/>
    <m/>
    <m/>
    <n v="0"/>
    <d v="1899-12-30T01:15:00"/>
    <d v="1899-12-30T02:00:00"/>
    <n v="0.75"/>
    <d v="1899-12-30T06:15:00"/>
    <d v="1899-12-30T07:00:00"/>
    <n v="0.75"/>
    <m/>
    <m/>
    <n v="0"/>
    <d v="1899-12-30T06:30:00"/>
    <d v="1899-12-30T10:45:00"/>
    <n v="4.2499999999999929"/>
    <d v="1899-12-30T12:15:00"/>
    <d v="1899-12-30T13:30:00"/>
    <n v="1.2499999999999929"/>
  </r>
  <r>
    <x v="2"/>
    <s v="Sample Job Description 2"/>
    <n v="20"/>
    <s v="Yes"/>
    <d v="1899-12-30T07:30:00"/>
    <d v="1899-12-30T11:00:00"/>
    <n v="3.5000000000000155"/>
    <m/>
    <m/>
    <n v="0"/>
    <d v="1899-12-30T02:00:00"/>
    <d v="1899-12-30T04:00:00"/>
    <n v="2.0000000000000062"/>
    <m/>
    <m/>
    <n v="0"/>
    <m/>
    <m/>
    <n v="0"/>
    <m/>
    <m/>
    <n v="0"/>
    <m/>
    <m/>
    <n v="0"/>
  </r>
  <r>
    <x v="0"/>
    <s v="Sample Job Description 3"/>
    <n v="60"/>
    <s v="Yes"/>
    <d v="1899-12-30T10:45:00"/>
    <d v="1899-12-30T14:00:00"/>
    <n v="3.2500000000000084"/>
    <m/>
    <m/>
    <n v="0"/>
    <d v="1899-12-30T04:00:00"/>
    <d v="1899-12-30T06:00:00"/>
    <n v="1.9999999999999922"/>
    <m/>
    <m/>
    <n v="0"/>
    <m/>
    <m/>
    <n v="0"/>
    <m/>
    <m/>
    <n v="0"/>
    <m/>
    <m/>
    <n v="0"/>
  </r>
  <r>
    <x v="1"/>
    <s v="Sample Job Description 5"/>
    <n v="10"/>
    <s v="Yes"/>
    <d v="1899-12-30T13:30:00"/>
    <d v="1899-12-30T16:00:00"/>
    <n v="2.5000000000000071"/>
    <m/>
    <m/>
    <n v="0"/>
    <d v="1899-12-30T06:00:00"/>
    <d v="1899-12-30T10:00:00"/>
    <n v="4.0000000000000089"/>
    <m/>
    <m/>
    <n v="0"/>
    <d v="1899-12-30T00:45:00"/>
    <d v="1899-12-30T03:30:00"/>
    <n v="2.750000000000016"/>
    <m/>
    <m/>
    <n v="0"/>
    <m/>
    <m/>
    <n v="0"/>
  </r>
  <r>
    <x v="2"/>
    <s v="Sample Job Description 2"/>
    <n v="20"/>
    <s v="Yes"/>
    <d v="1899-12-30T15:15:00"/>
    <d v="1899-12-30T17:30:00"/>
    <n v="2.25"/>
    <m/>
    <m/>
    <n v="0"/>
    <d v="1899-12-30T10:00:00"/>
    <d v="1899-12-30T12:00:00"/>
    <n v="1.9999999999999916"/>
    <m/>
    <m/>
    <n v="0"/>
    <d v="1899-12-30T16:00:00"/>
    <d v="1899-12-30T17:45:00"/>
    <n v="1.7500000000000098"/>
    <m/>
    <m/>
    <n v="0"/>
    <m/>
    <m/>
    <n v="0"/>
  </r>
  <r>
    <x v="0"/>
    <s v="Sample Job Description 3"/>
    <n v="60"/>
    <s v="Yes"/>
    <d v="1899-12-30T16:45:00"/>
    <d v="1899-12-30T19:00:00"/>
    <n v="2.25"/>
    <m/>
    <m/>
    <n v="0"/>
    <d v="1899-12-30T12:30:00"/>
    <d v="1899-12-30T19:30:00"/>
    <n v="6.9999999999999831"/>
    <m/>
    <m/>
    <n v="0"/>
    <m/>
    <m/>
    <n v="0"/>
    <m/>
    <m/>
    <n v="0"/>
    <m/>
    <m/>
    <n v="0"/>
  </r>
  <r>
    <x v="3"/>
    <s v="Daily Meal"/>
    <n v="10"/>
    <s v="N/A"/>
    <d v="1899-12-30T12:00:00"/>
    <d v="1899-12-30T13:00:00"/>
    <n v="1.0000000000000071"/>
    <d v="1899-12-30T12:00:00"/>
    <d v="1899-12-30T12:30:00"/>
    <n v="0.50000000000001688"/>
    <d v="1899-12-30T12:00:00"/>
    <d v="1899-12-30T12:30:00"/>
    <n v="0.50000000000001688"/>
    <d v="1899-12-30T12:00:00"/>
    <d v="1899-12-30T12:30:00"/>
    <n v="0.50000000000001688"/>
    <d v="1899-12-30T12:00:00"/>
    <d v="1899-12-30T12:30:00"/>
    <n v="0.50000000000001688"/>
    <d v="1899-12-30T12:00:00"/>
    <d v="1899-12-30T12:30:00"/>
    <n v="0.50000000000001688"/>
    <d v="1899-12-30T12:00:00"/>
    <d v="1899-12-30T12:30:00"/>
    <n v="0.50000000000001688"/>
  </r>
  <r>
    <x v="4"/>
    <s v="Sample Job Description 1"/>
    <n v="10"/>
    <s v="Yes"/>
    <m/>
    <m/>
    <n v="0"/>
    <m/>
    <m/>
    <n v="0"/>
    <m/>
    <m/>
    <n v="0"/>
    <m/>
    <m/>
    <n v="0"/>
    <m/>
    <m/>
    <n v="0"/>
    <m/>
    <m/>
    <n v="0"/>
    <d v="1899-12-30T13:00:00"/>
    <d v="1899-12-30T15:45:00"/>
    <n v="2.7499999999999929"/>
  </r>
  <r>
    <x v="5"/>
    <s v="Sample Job Description 48"/>
    <n v="55"/>
    <s v="Yes"/>
    <d v="1899-12-30T00:45:00"/>
    <d v="1899-12-30T20:00:00"/>
    <n v="19.250000000000018"/>
    <m/>
    <m/>
    <n v="0"/>
    <m/>
    <m/>
    <n v="0"/>
    <m/>
    <m/>
    <n v="0"/>
    <m/>
    <m/>
    <n v="0"/>
    <m/>
    <m/>
    <n v="0"/>
    <d v="1899-12-30T16:15:00"/>
    <d v="1899-12-30T19:45:00"/>
    <n v="3.4999999999999902"/>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r>
    <x v="6"/>
    <e v="#N/A"/>
    <e v="#N/A"/>
    <e v="#N/A"/>
    <m/>
    <m/>
    <n v="0"/>
    <m/>
    <m/>
    <n v="0"/>
    <m/>
    <m/>
    <n v="0"/>
    <m/>
    <m/>
    <n v="0"/>
    <m/>
    <m/>
    <n v="0"/>
    <m/>
    <m/>
    <n v="0"/>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3" minRefreshableVersion="3" showMemberPropertyTips="0" useAutoFormatting="1" itemPrintTitles="1" createdVersion="3" indent="0" compact="0" compactData="0" gridDropZones="1">
  <location ref="A2:H10" firstHeaderRow="1" firstDataRow="2" firstDataCol="1"/>
  <pivotFields count="25">
    <pivotField axis="axisRow" compact="0" outline="0" subtotalTop="0" showAll="0" includeNewItemsInFilter="1">
      <items count="8">
        <item x="3"/>
        <item x="4"/>
        <item x="2"/>
        <item x="0"/>
        <item x="5"/>
        <item x="1"/>
        <item h="1"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 compact="0" outline="0" subtotalTop="0" showAll="0" includeNewItemsInFilter="1"/>
    <pivotField compact="0" outline="0" subtotalTop="0" showAll="0" includeNewItemsInFilter="1"/>
    <pivotField dataField="1" compact="0" numFmtId="2" outline="0" subtotalTop="0" showAll="0" includeNewItemsInFilter="1"/>
  </pivotFields>
  <rowFields count="1">
    <field x="0"/>
  </rowFields>
  <rowItems count="7">
    <i>
      <x/>
    </i>
    <i>
      <x v="1"/>
    </i>
    <i>
      <x v="2"/>
    </i>
    <i>
      <x v="3"/>
    </i>
    <i>
      <x v="4"/>
    </i>
    <i>
      <x v="5"/>
    </i>
    <i t="grand">
      <x/>
    </i>
  </rowItems>
  <colFields count="1">
    <field x="-2"/>
  </colFields>
  <colItems count="7">
    <i>
      <x/>
    </i>
    <i i="1">
      <x v="1"/>
    </i>
    <i i="2">
      <x v="2"/>
    </i>
    <i i="3">
      <x v="3"/>
    </i>
    <i i="4">
      <x v="4"/>
    </i>
    <i i="5">
      <x v="5"/>
    </i>
    <i i="6">
      <x v="6"/>
    </i>
  </colItems>
  <dataFields count="7">
    <dataField name="Sum of Monday" fld="6" baseField="0" baseItem="0"/>
    <dataField name="Sum of Tuesday" fld="9" baseField="0" baseItem="0"/>
    <dataField name="Sum of Wednesday" fld="12" baseField="0" baseItem="0"/>
    <dataField name="Sum of Thursday" fld="15" baseField="0" baseItem="0"/>
    <dataField name="Sum of Friday" fld="18" baseField="0" baseItem="0"/>
    <dataField name="Sum of Saturday" fld="21" baseField="0" baseItem="0"/>
    <dataField name="Sum of Sunday" fld="24" baseField="0" baseItem="0"/>
  </dataFields>
  <pivotTableStyleInfo showRowHeaders="1" showColHeaders="1" showRowStripes="0" showColStripes="0" showLastColumn="1"/>
</pivotTableDefinition>
</file>

<file path=xl/tables/table1.xml><?xml version="1.0" encoding="utf-8"?>
<table xmlns="http://schemas.openxmlformats.org/spreadsheetml/2006/main" id="2" name="Table2" displayName="Table2" ref="B10:Z43" totalsRowShown="0" headerRowDxfId="26" tableBorderDxfId="25">
  <autoFilter ref="B10:Z43"/>
  <tableColumns count="25">
    <tableColumn id="1" name="Job Number" dataDxfId="24"/>
    <tableColumn id="2" name="Program  &amp; Task Description" dataDxfId="23">
      <calculatedColumnFormula>VLOOKUP(B11,Jobs!B:D,2,FALSE)</calculatedColumnFormula>
    </tableColumn>
    <tableColumn id="3" name="Task" dataDxfId="22">
      <calculatedColumnFormula>VLOOKUP(B11,Jobs!B:E,4,FALSE)</calculatedColumnFormula>
    </tableColumn>
    <tableColumn id="4" name="WIP?" dataDxfId="21">
      <calculatedColumnFormula>VLOOKUP(B11,Jobs!B:E,3,FALSE)</calculatedColumnFormula>
    </tableColumn>
    <tableColumn id="5" name="MonStart" dataDxfId="20"/>
    <tableColumn id="6" name="MonStop" dataDxfId="19"/>
    <tableColumn id="7" name="Monday" dataDxfId="18">
      <calculatedColumnFormula>IF((OR(G11="",F11="")),0,IF((G11&lt;F11),((G11-F11)*24)+24,(G11-F11)*24))</calculatedColumnFormula>
    </tableColumn>
    <tableColumn id="8" name="TueSart" dataDxfId="17"/>
    <tableColumn id="9" name="TueStop" dataDxfId="16"/>
    <tableColumn id="10" name="Tuesday" dataDxfId="15">
      <calculatedColumnFormula>IF((OR(J11="",I11="")),0,IF((J11&lt;I11),((J11-I11)*24)+24,(J11-I11)*24))</calculatedColumnFormula>
    </tableColumn>
    <tableColumn id="11" name="WedStart" dataDxfId="14"/>
    <tableColumn id="12" name="WedStop" dataDxfId="13"/>
    <tableColumn id="13" name="Wednesday" dataDxfId="12">
      <calculatedColumnFormula>IF((OR(M11="",L11="")),0,IF((M11&lt;L11),((M11-L11)*24)+24,(M11-L11)*24))</calculatedColumnFormula>
    </tableColumn>
    <tableColumn id="14" name="ThuStart" dataDxfId="11"/>
    <tableColumn id="15" name="ThuStop" dataDxfId="10"/>
    <tableColumn id="16" name="Thursday" dataDxfId="9">
      <calculatedColumnFormula>IF((OR(P11="",O11="")),0,IF((P11&lt;O11),((P11-O11)*24)+24,(P11-O11)*24))</calculatedColumnFormula>
    </tableColumn>
    <tableColumn id="17" name="FriStart" dataDxfId="8"/>
    <tableColumn id="18" name="FriStop" dataDxfId="7"/>
    <tableColumn id="19" name="Friday" dataDxfId="6">
      <calculatedColumnFormula>IF((OR(S11="",R11="")),0,IF((S11&lt;R11),((S11-R11)*24)+24,(S11-R11)*24))</calculatedColumnFormula>
    </tableColumn>
    <tableColumn id="20" name="SatStart" dataDxfId="5"/>
    <tableColumn id="21" name="SatStop" dataDxfId="4"/>
    <tableColumn id="22" name="Saturday" dataDxfId="3">
      <calculatedColumnFormula>IF((OR(V11="",U11="")),0,IF((V11&lt;U11),((V11-U11)*24)+24,(V11-U11)*24))</calculatedColumnFormula>
    </tableColumn>
    <tableColumn id="23" name="SunStart" dataDxfId="2"/>
    <tableColumn id="24" name="SunStop" dataDxfId="1"/>
    <tableColumn id="25" name="Sunday" dataDxfId="0">
      <calculatedColumnFormula>IF((OR(Y11="",X11="")),0,IF((Y11&lt;X11),((Y11-X11)*24)+24,(Y11-X11)*24))</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B1:AC64"/>
  <sheetViews>
    <sheetView showGridLines="0" tabSelected="1" zoomScale="70" zoomScaleNormal="70" workbookViewId="0">
      <pane ySplit="9" topLeftCell="A10" activePane="bottomLeft" state="frozen"/>
      <selection pane="bottomLeft" activeCell="G20" sqref="G20"/>
    </sheetView>
  </sheetViews>
  <sheetFormatPr defaultRowHeight="12.75"/>
  <cols>
    <col min="1" max="1" width="3.7109375" style="3" customWidth="1"/>
    <col min="2" max="2" width="24.85546875" style="3" customWidth="1"/>
    <col min="3" max="3" width="33.42578125" style="3" customWidth="1"/>
    <col min="4" max="4" width="6.7109375" style="3" customWidth="1"/>
    <col min="5" max="5" width="7.28515625" style="3" customWidth="1"/>
    <col min="6" max="7" width="9.7109375" style="3" customWidth="1"/>
    <col min="8" max="8" width="6.42578125" style="3" customWidth="1"/>
    <col min="9" max="10" width="9.7109375" style="3" customWidth="1"/>
    <col min="11" max="11" width="6.42578125" style="3" customWidth="1"/>
    <col min="12" max="13" width="9.7109375" style="3" customWidth="1"/>
    <col min="14" max="14" width="6.42578125" style="3" customWidth="1"/>
    <col min="15" max="16" width="9.7109375" style="3" customWidth="1"/>
    <col min="17" max="17" width="6.42578125" style="3" customWidth="1"/>
    <col min="18" max="19" width="9.7109375" style="3" customWidth="1"/>
    <col min="20" max="20" width="6.42578125" style="3" customWidth="1"/>
    <col min="21" max="22" width="9.7109375" style="3" customWidth="1"/>
    <col min="23" max="23" width="6.42578125" style="3" customWidth="1"/>
    <col min="24" max="25" width="9.7109375" style="3" customWidth="1"/>
    <col min="26" max="26" width="6.42578125" style="3" customWidth="1"/>
    <col min="27" max="27" width="5.140625" style="3" customWidth="1"/>
    <col min="28" max="28" width="6" style="3" customWidth="1"/>
    <col min="29" max="16384" width="9.140625" style="3"/>
  </cols>
  <sheetData>
    <row r="1" spans="2:28" ht="18" customHeight="1"/>
    <row r="2" spans="2:28" ht="39.75" customHeight="1">
      <c r="B2" s="102"/>
      <c r="C2" s="102"/>
      <c r="D2" s="102"/>
      <c r="E2" s="102"/>
      <c r="F2" s="102"/>
      <c r="G2" s="102"/>
      <c r="H2" s="102"/>
      <c r="I2" s="108"/>
      <c r="J2" s="109"/>
      <c r="K2" s="109"/>
      <c r="L2" s="109"/>
      <c r="M2" s="109"/>
      <c r="N2" s="110" t="s">
        <v>15</v>
      </c>
      <c r="O2" s="109"/>
      <c r="P2" s="109"/>
      <c r="Q2" s="109"/>
      <c r="R2" s="109"/>
      <c r="S2" s="109"/>
      <c r="T2" s="109"/>
      <c r="U2" s="102"/>
      <c r="V2" s="102"/>
      <c r="W2" s="102"/>
      <c r="X2" s="200"/>
      <c r="Y2" s="200"/>
      <c r="Z2" s="200"/>
      <c r="AA2" s="200"/>
      <c r="AB2" s="102"/>
    </row>
    <row r="3" spans="2:28" ht="21.75" customHeight="1" thickBot="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4" spans="2:28" ht="19.5" customHeight="1" thickBot="1">
      <c r="B4" s="81" t="s">
        <v>26</v>
      </c>
      <c r="C4" s="102"/>
      <c r="D4" s="102"/>
      <c r="E4" s="103"/>
      <c r="F4" s="208"/>
      <c r="G4" s="208"/>
      <c r="H4" s="208"/>
      <c r="I4" s="192"/>
      <c r="J4" s="192"/>
      <c r="K4" s="192"/>
      <c r="L4" s="102"/>
      <c r="M4" s="102"/>
      <c r="N4" s="102"/>
      <c r="O4" s="102"/>
      <c r="P4" s="102"/>
      <c r="Q4" s="102"/>
      <c r="R4" s="102"/>
      <c r="S4" s="103"/>
      <c r="T4" s="26"/>
      <c r="U4" s="209" t="s">
        <v>24</v>
      </c>
      <c r="V4" s="210"/>
      <c r="W4" s="211"/>
      <c r="X4" s="203">
        <f>WSDate</f>
        <v>39935</v>
      </c>
      <c r="Y4" s="203"/>
      <c r="Z4" s="203"/>
      <c r="AA4" s="204"/>
      <c r="AB4" s="102"/>
    </row>
    <row r="5" spans="2:28" ht="19.5" customHeight="1" thickBot="1">
      <c r="B5" s="244" t="str">
        <f>EmpName</f>
        <v>Sample Name</v>
      </c>
      <c r="C5" s="245"/>
      <c r="D5" s="104"/>
      <c r="E5" s="102"/>
      <c r="F5" s="105"/>
      <c r="G5" s="105"/>
      <c r="H5" s="105"/>
      <c r="I5" s="102"/>
      <c r="J5" s="102"/>
      <c r="K5" s="102"/>
      <c r="L5" s="102"/>
      <c r="M5" s="102"/>
      <c r="N5" s="102"/>
      <c r="O5" s="102"/>
      <c r="P5" s="102"/>
      <c r="Q5" s="102"/>
      <c r="R5" s="102"/>
      <c r="S5" s="102"/>
      <c r="T5" s="26"/>
      <c r="U5" s="212" t="s">
        <v>25</v>
      </c>
      <c r="V5" s="213"/>
      <c r="W5" s="214"/>
      <c r="X5" s="201">
        <f>WSDate+6</f>
        <v>39941</v>
      </c>
      <c r="Y5" s="201"/>
      <c r="Z5" s="201"/>
      <c r="AA5" s="202"/>
      <c r="AB5" s="102"/>
    </row>
    <row r="6" spans="2:28" ht="21.75" customHeight="1" thickBot="1">
      <c r="B6" s="111"/>
      <c r="C6" s="111"/>
      <c r="D6" s="111"/>
      <c r="E6" s="111"/>
      <c r="F6" s="205" t="s">
        <v>13</v>
      </c>
      <c r="G6" s="206"/>
      <c r="H6" s="206"/>
      <c r="I6" s="206"/>
      <c r="J6" s="206"/>
      <c r="K6" s="206"/>
      <c r="L6" s="206"/>
      <c r="M6" s="206"/>
      <c r="N6" s="206"/>
      <c r="O6" s="206"/>
      <c r="P6" s="206"/>
      <c r="Q6" s="206"/>
      <c r="R6" s="206"/>
      <c r="S6" s="206"/>
      <c r="T6" s="206"/>
      <c r="U6" s="206"/>
      <c r="V6" s="206"/>
      <c r="W6" s="206"/>
      <c r="X6" s="206"/>
      <c r="Y6" s="206"/>
      <c r="Z6" s="207"/>
      <c r="AA6" s="104"/>
      <c r="AB6" s="102"/>
    </row>
    <row r="7" spans="2:28" ht="18.75" customHeight="1" thickBot="1">
      <c r="B7" s="238" t="s">
        <v>18</v>
      </c>
      <c r="C7" s="239"/>
      <c r="D7" s="239"/>
      <c r="E7" s="240"/>
      <c r="F7" s="193">
        <f>IF(DateOffset=1,WSDate+1,IF(DateOffset=2,WSDate+2,IF(DateOffset=3,WSDate+3,IF(DateOffset=4,WSDate+4,IF(DateOffset=5,WSDate+5,IF(DateOffset=6,WSDate+6,IF(DateOffset=7,WSDate,"N/A")))))))</f>
        <v>39937</v>
      </c>
      <c r="G7" s="193"/>
      <c r="H7" s="194"/>
      <c r="I7" s="193">
        <f>IF(DateOffset=1,WSDate+2,IF(DateOffset=2,WSDate+3,IF(DateOffset=3,WSDate+4,IF(DateOffset=4,WSDate+5,IF(DateOffset=5,WSDate+6,IF(DateOffset=6,WSDate,IF(DateOffset=7,WSDate+1,"N/A")))))))</f>
        <v>39938</v>
      </c>
      <c r="J7" s="193"/>
      <c r="K7" s="194"/>
      <c r="L7" s="193">
        <f>IF(DateOffset=1,WSDate+3,IF(DateOffset=2,WSDate+4,IF(DateOffset=3,WSDate+5,IF(DateOffset=4,WSDate+6,IF(DateOffset=5,WSDate,IF(DateOffset=6,WSDate+1,IF(DateOffset=7,WSDate+2,"N/A")))))))</f>
        <v>39939</v>
      </c>
      <c r="M7" s="193"/>
      <c r="N7" s="194"/>
      <c r="O7" s="193">
        <f>IF(DateOffset=1,WSDate+4,IF(DateOffset=2,WSDate+5,IF(DateOffset=3,WSDate+6,IF(DateOffset=4,WSDate,IF(DateOffset=5,WSDate+1,IF(DateOffset=6,WSDate+2,IF(DateOffset=7,WSDate+3,"N/A")))))))</f>
        <v>39940</v>
      </c>
      <c r="P7" s="193"/>
      <c r="Q7" s="194"/>
      <c r="R7" s="193">
        <f>IF(DateOffset=1,WSDate+5,IF(DateOffset=2,WSDate+6,IF(DateOffset=3,WSDate,IF(DateOffset=4,WSDate+1,IF(DateOffset=5,WSDate+2,IF(DateOffset=6,WSDate+3,IF(DateOffset=7,WSDate+4,"N/A")))))))</f>
        <v>39941</v>
      </c>
      <c r="S7" s="193"/>
      <c r="T7" s="194"/>
      <c r="U7" s="193">
        <f>IF(DateOffset=1,WSDate+6,IF(DateOffset=2,WSDate,IF(DateOffset=3,WSDate+1,IF(DateOffset=4,WSDate+2,IF(DateOffset=5,WSDate+3,IF(DateOffset=6,WSDate+4,IF(DateOffset=7,WSDate+5,"N/A")))))))</f>
        <v>39935</v>
      </c>
      <c r="V7" s="193"/>
      <c r="W7" s="194"/>
      <c r="X7" s="193">
        <f>IF(DateOffset=1,WSDate,IF(DateOffset=2,WSDate+1,IF(DateOffset=3,WSDate+2,IF(DateOffset=4,WSDate+3,IF(DateOffset=5,WSDate+4,IF(DateOffset=6,WSDate+5,IF(DateOffset=7,WSDate+6,"N/A")))))))</f>
        <v>39936</v>
      </c>
      <c r="Y7" s="193"/>
      <c r="Z7" s="194"/>
      <c r="AA7" s="104"/>
      <c r="AB7" s="102"/>
    </row>
    <row r="8" spans="2:28" ht="18.75" customHeight="1" thickBot="1">
      <c r="B8" s="241"/>
      <c r="C8" s="242"/>
      <c r="D8" s="242"/>
      <c r="E8" s="243"/>
      <c r="F8" s="215">
        <f>IF(DateOffset=1,WSDate+1,IF(DateOffset=2,WSDate+2,IF(DateOffset=3,WSDate+3,IF(DateOffset=4,WSDate+4,IF(DateOffset=5,WSDate+5,IF(DateOffset=6,WSDate+6,IF(DateOffset=7,WSDate,"N/A")))))))</f>
        <v>39937</v>
      </c>
      <c r="G8" s="216"/>
      <c r="H8" s="217"/>
      <c r="I8" s="197">
        <f>IF(DateOffset=1,WSDate+2,IF(DateOffset=2,WSDate+3,IF(DateOffset=3,WSDate+4,IF(DateOffset=4,WSDate+5,IF(DateOffset=5,WSDate+6,IF(DateOffset=6,WSDate,IF(DateOffset=7,WSDate+1,"N/A")))))))</f>
        <v>39938</v>
      </c>
      <c r="J8" s="198"/>
      <c r="K8" s="199"/>
      <c r="L8" s="197">
        <f>IF(DateOffset=1,WSDate+3,IF(DateOffset=2,WSDate+4,IF(DateOffset=3,WSDate+5,IF(DateOffset=4,WSDate+6,IF(DateOffset=5,WSDate,IF(DateOffset=6,WSDate+1,IF(DateOffset=7,WSDate+2,"N/A")))))))</f>
        <v>39939</v>
      </c>
      <c r="M8" s="198"/>
      <c r="N8" s="199"/>
      <c r="O8" s="197">
        <f>IF(DateOffset=1,WSDate+4,IF(DateOffset=2,WSDate+5,IF(DateOffset=3,WSDate+6,IF(DateOffset=4,WSDate,IF(DateOffset=5,WSDate+1,IF(DateOffset=6,WSDate+2,IF(DateOffset=7,WSDate+3,"N/A")))))))</f>
        <v>39940</v>
      </c>
      <c r="P8" s="198"/>
      <c r="Q8" s="199"/>
      <c r="R8" s="197">
        <f>IF(DateOffset=1,WSDate+5,IF(DateOffset=2,WSDate+6,IF(DateOffset=3,WSDate,IF(DateOffset=4,WSDate+1,IF(DateOffset=5,WSDate+2,IF(DateOffset=6,WSDate+3,IF(DateOffset=7,WSDate+4,"N/A")))))))</f>
        <v>39941</v>
      </c>
      <c r="S8" s="198"/>
      <c r="T8" s="199"/>
      <c r="U8" s="197">
        <f>IF(DateOffset=1,WSDate+6,IF(DateOffset=2,WSDate,IF(DateOffset=3,WSDate+1,IF(DateOffset=4,WSDate+2,IF(DateOffset=5,WSDate+3,IF(DateOffset=6,WSDate+4,IF(DateOffset=7,WSDate+5,"N/A")))))))</f>
        <v>39935</v>
      </c>
      <c r="V8" s="198"/>
      <c r="W8" s="199"/>
      <c r="X8" s="197">
        <f>IF(DateOffset=1,WSDate,IF(DateOffset=2,WSDate+1,IF(DateOffset=3,WSDate+2,IF(DateOffset=4,WSDate+3,IF(DateOffset=5,WSDate+4,IF(DateOffset=6,WSDate+5,IF(DateOffset=7,WSDate+6,"N/A")))))))</f>
        <v>39936</v>
      </c>
      <c r="Y8" s="198"/>
      <c r="Z8" s="199"/>
      <c r="AA8" s="184" t="s">
        <v>20</v>
      </c>
      <c r="AB8" s="185"/>
    </row>
    <row r="9" spans="2:28" ht="31.5" customHeight="1" thickBot="1">
      <c r="B9" s="112" t="s">
        <v>2</v>
      </c>
      <c r="C9" s="106" t="s">
        <v>14</v>
      </c>
      <c r="D9" s="106" t="s">
        <v>10</v>
      </c>
      <c r="E9" s="106" t="s">
        <v>12</v>
      </c>
      <c r="F9" s="39" t="s">
        <v>7</v>
      </c>
      <c r="G9" s="106" t="s">
        <v>8</v>
      </c>
      <c r="H9" s="40" t="s">
        <v>9</v>
      </c>
      <c r="I9" s="41" t="s">
        <v>7</v>
      </c>
      <c r="J9" s="106" t="s">
        <v>8</v>
      </c>
      <c r="K9" s="40" t="s">
        <v>9</v>
      </c>
      <c r="L9" s="41" t="s">
        <v>7</v>
      </c>
      <c r="M9" s="106" t="s">
        <v>8</v>
      </c>
      <c r="N9" s="40" t="s">
        <v>9</v>
      </c>
      <c r="O9" s="39" t="s">
        <v>7</v>
      </c>
      <c r="P9" s="106" t="s">
        <v>8</v>
      </c>
      <c r="Q9" s="39" t="s">
        <v>9</v>
      </c>
      <c r="R9" s="41" t="s">
        <v>7</v>
      </c>
      <c r="S9" s="106" t="s">
        <v>8</v>
      </c>
      <c r="T9" s="40" t="s">
        <v>9</v>
      </c>
      <c r="U9" s="39" t="s">
        <v>7</v>
      </c>
      <c r="V9" s="106" t="s">
        <v>8</v>
      </c>
      <c r="W9" s="39" t="s">
        <v>9</v>
      </c>
      <c r="X9" s="41" t="s">
        <v>7</v>
      </c>
      <c r="Y9" s="106" t="s">
        <v>8</v>
      </c>
      <c r="Z9" s="113" t="s">
        <v>9</v>
      </c>
      <c r="AA9" s="186"/>
      <c r="AB9" s="187"/>
    </row>
    <row r="10" spans="2:28" s="119" customFormat="1" ht="4.5" customHeight="1" thickBot="1">
      <c r="B10" s="114" t="s">
        <v>2</v>
      </c>
      <c r="C10" s="114" t="s">
        <v>14</v>
      </c>
      <c r="D10" s="114" t="s">
        <v>10</v>
      </c>
      <c r="E10" s="115" t="s">
        <v>12</v>
      </c>
      <c r="F10" s="116" t="s">
        <v>236</v>
      </c>
      <c r="G10" s="115" t="s">
        <v>237</v>
      </c>
      <c r="H10" s="158" t="s">
        <v>125</v>
      </c>
      <c r="I10" s="117" t="s">
        <v>247</v>
      </c>
      <c r="J10" s="115" t="s">
        <v>238</v>
      </c>
      <c r="K10" s="158" t="s">
        <v>126</v>
      </c>
      <c r="L10" s="117" t="s">
        <v>239</v>
      </c>
      <c r="M10" s="115" t="s">
        <v>240</v>
      </c>
      <c r="N10" s="158" t="s">
        <v>127</v>
      </c>
      <c r="O10" s="116" t="s">
        <v>241</v>
      </c>
      <c r="P10" s="115" t="s">
        <v>242</v>
      </c>
      <c r="Q10" s="159" t="s">
        <v>128</v>
      </c>
      <c r="R10" s="117" t="s">
        <v>243</v>
      </c>
      <c r="S10" s="115" t="s">
        <v>244</v>
      </c>
      <c r="T10" s="158" t="s">
        <v>129</v>
      </c>
      <c r="U10" s="116" t="s">
        <v>245</v>
      </c>
      <c r="V10" s="115" t="s">
        <v>246</v>
      </c>
      <c r="W10" s="159" t="s">
        <v>130</v>
      </c>
      <c r="X10" s="118" t="s">
        <v>248</v>
      </c>
      <c r="Y10" s="115" t="s">
        <v>249</v>
      </c>
      <c r="Z10" s="160" t="s">
        <v>131</v>
      </c>
      <c r="AA10" s="195"/>
      <c r="AB10" s="196"/>
    </row>
    <row r="11" spans="2:28" ht="21.75" customHeight="1">
      <c r="B11" s="163" t="s">
        <v>136</v>
      </c>
      <c r="C11" s="36" t="str">
        <f>VLOOKUP(B11,Jobs!B:D,2,FALSE)</f>
        <v>Sample Job Description 3</v>
      </c>
      <c r="D11" s="32">
        <f>VLOOKUP(B11,Jobs!B:E,4,FALSE)</f>
        <v>60</v>
      </c>
      <c r="E11" s="120" t="str">
        <f>VLOOKUP(B11,Jobs!B:E,3,FALSE)</f>
        <v>Yes</v>
      </c>
      <c r="F11" s="14">
        <v>0.47916666666666702</v>
      </c>
      <c r="G11" s="27">
        <v>0.52083333333333404</v>
      </c>
      <c r="H11" s="127">
        <f t="shared" ref="H11:H43" si="0">IF((OR(G11="",F11="")),0,IF((G11&lt;F11),((G11-F11)*24)+24,(G11-F11)*24))</f>
        <v>1.0000000000000084</v>
      </c>
      <c r="I11" s="14">
        <v>4.1666666666666699E-2</v>
      </c>
      <c r="J11" s="27">
        <v>7.2916666666666699E-2</v>
      </c>
      <c r="K11" s="127">
        <f t="shared" ref="K11:K43" si="1">IF((OR(J11="",I11="")),0,IF((J11&lt;I11),((J11-I11)*24)+24,(J11-I11)*24))</f>
        <v>0.75</v>
      </c>
      <c r="L11" s="14">
        <v>1.0416666666666666E-2</v>
      </c>
      <c r="M11" s="27">
        <v>4.1666666666666699E-2</v>
      </c>
      <c r="N11" s="127">
        <f t="shared" ref="N11:N43" si="2">IF((OR(M11="",L11="")),0,IF((M11&lt;L11),((M11-L11)*24)+24,(M11-L11)*24))</f>
        <v>0.75000000000000089</v>
      </c>
      <c r="O11" s="14">
        <v>5.2083333333333398E-2</v>
      </c>
      <c r="P11" s="27">
        <v>0.15625</v>
      </c>
      <c r="Q11" s="143">
        <f t="shared" ref="Q11:Q43" si="3">IF((OR(P11="",O11="")),0,IF((P11&lt;O11),((P11-O11)*24)+24,(P11-O11)*24))</f>
        <v>2.4999999999999982</v>
      </c>
      <c r="R11" s="14"/>
      <c r="S11" s="27"/>
      <c r="T11" s="144">
        <f t="shared" ref="T11:T43" si="4">IF((OR(S11="",R11="")),0,IF((S11&lt;R11),((S11-R11)*24)+24,(S11-R11)*24))</f>
        <v>0</v>
      </c>
      <c r="U11" s="14">
        <v>0.21875</v>
      </c>
      <c r="V11" s="27">
        <v>0.27083333333333398</v>
      </c>
      <c r="W11" s="145">
        <f t="shared" ref="W11:W43" si="5">IF((OR(V11="",U11="")),0,IF((V11&lt;U11),((V11-U11)*24)+24,(V11-U11)*24))</f>
        <v>1.2500000000000155</v>
      </c>
      <c r="X11" s="25">
        <v>2.0833333333333332E-2</v>
      </c>
      <c r="Y11" s="27">
        <v>0.40625</v>
      </c>
      <c r="Z11" s="127">
        <f t="shared" ref="Z11:Z43" si="6">IF((OR(Y11="",X11="")),0,IF((Y11&lt;X11),((Y11-X11)*24)+24,(Y11-X11)*24))</f>
        <v>9.25</v>
      </c>
      <c r="AA11" s="180">
        <f>SUM(H11,K11,N11,Q11,T11,W11,Z11)</f>
        <v>15.500000000000023</v>
      </c>
      <c r="AB11" s="181"/>
    </row>
    <row r="12" spans="2:28" ht="21.75" customHeight="1">
      <c r="B12" s="164" t="s">
        <v>138</v>
      </c>
      <c r="C12" s="37" t="str">
        <f>VLOOKUP(B12,Jobs!B:D,2,FALSE)</f>
        <v>Sample Job Description 5</v>
      </c>
      <c r="D12" s="33">
        <f>VLOOKUP(B12,Jobs!B:E,4,FALSE)</f>
        <v>10</v>
      </c>
      <c r="E12" s="121" t="str">
        <f>VLOOKUP(B12,Jobs!B:E,3,FALSE)</f>
        <v>Yes</v>
      </c>
      <c r="F12" s="15">
        <v>0.52083333333333404</v>
      </c>
      <c r="G12" s="28">
        <v>0.6875</v>
      </c>
      <c r="H12" s="128">
        <f t="shared" si="0"/>
        <v>3.9999999999999831</v>
      </c>
      <c r="I12" s="19"/>
      <c r="J12" s="28"/>
      <c r="K12" s="128">
        <f t="shared" si="1"/>
        <v>0</v>
      </c>
      <c r="L12" s="19">
        <v>5.2083333333333398E-2</v>
      </c>
      <c r="M12" s="28">
        <v>8.3333333333333398E-2</v>
      </c>
      <c r="N12" s="128">
        <f t="shared" si="2"/>
        <v>0.75</v>
      </c>
      <c r="O12" s="19">
        <v>0.26041666666666702</v>
      </c>
      <c r="P12" s="28">
        <v>0.29166666666666702</v>
      </c>
      <c r="Q12" s="134">
        <f t="shared" si="3"/>
        <v>0.75</v>
      </c>
      <c r="R12" s="22"/>
      <c r="S12" s="28"/>
      <c r="T12" s="139">
        <f t="shared" si="4"/>
        <v>0</v>
      </c>
      <c r="U12" s="15">
        <v>0.27083333333333398</v>
      </c>
      <c r="V12" s="28">
        <v>0.44791666666666702</v>
      </c>
      <c r="W12" s="134">
        <f t="shared" si="5"/>
        <v>4.2499999999999929</v>
      </c>
      <c r="X12" s="19">
        <v>0.51041666666666696</v>
      </c>
      <c r="Y12" s="28">
        <v>0.5625</v>
      </c>
      <c r="Z12" s="128">
        <f t="shared" si="6"/>
        <v>1.2499999999999929</v>
      </c>
      <c r="AA12" s="178">
        <f t="shared" ref="AA12:AA43" si="7">SUM(H12,K12,N12,Q12,T12,W12,Z12)</f>
        <v>10.999999999999968</v>
      </c>
      <c r="AB12" s="179"/>
    </row>
    <row r="13" spans="2:28" ht="21.75" customHeight="1">
      <c r="B13" s="165" t="s">
        <v>135</v>
      </c>
      <c r="C13" s="36" t="str">
        <f>VLOOKUP(B13,Jobs!B:D,2,FALSE)</f>
        <v>Sample Job Description 2</v>
      </c>
      <c r="D13" s="34">
        <f>VLOOKUP(B13,Jobs!B:E,4,FALSE)</f>
        <v>20</v>
      </c>
      <c r="E13" s="122" t="str">
        <f>VLOOKUP(B13,Jobs!B:E,3,FALSE)</f>
        <v>Yes</v>
      </c>
      <c r="F13" s="17">
        <v>0.3125</v>
      </c>
      <c r="G13" s="29">
        <v>0.45833333333333398</v>
      </c>
      <c r="H13" s="129">
        <f t="shared" si="0"/>
        <v>3.5000000000000155</v>
      </c>
      <c r="I13" s="20"/>
      <c r="J13" s="29"/>
      <c r="K13" s="129">
        <f t="shared" si="1"/>
        <v>0</v>
      </c>
      <c r="L13" s="20">
        <v>8.3333333333333398E-2</v>
      </c>
      <c r="M13" s="29">
        <v>0.16666666666666699</v>
      </c>
      <c r="N13" s="129">
        <f t="shared" si="2"/>
        <v>2.0000000000000062</v>
      </c>
      <c r="O13" s="17"/>
      <c r="P13" s="29"/>
      <c r="Q13" s="133">
        <f t="shared" si="3"/>
        <v>0</v>
      </c>
      <c r="R13" s="23"/>
      <c r="S13" s="29"/>
      <c r="T13" s="138">
        <f t="shared" si="4"/>
        <v>0</v>
      </c>
      <c r="U13" s="17"/>
      <c r="V13" s="29"/>
      <c r="W13" s="133">
        <f t="shared" si="5"/>
        <v>0</v>
      </c>
      <c r="X13" s="20"/>
      <c r="Y13" s="29"/>
      <c r="Z13" s="129">
        <f t="shared" si="6"/>
        <v>0</v>
      </c>
      <c r="AA13" s="180">
        <f t="shared" si="7"/>
        <v>5.5000000000000213</v>
      </c>
      <c r="AB13" s="181"/>
    </row>
    <row r="14" spans="2:28" ht="21.75" customHeight="1">
      <c r="B14" s="164" t="s">
        <v>136</v>
      </c>
      <c r="C14" s="37" t="str">
        <f>VLOOKUP(B14,Jobs!B:D,2,FALSE)</f>
        <v>Sample Job Description 3</v>
      </c>
      <c r="D14" s="33">
        <f>VLOOKUP(B14,Jobs!B:E,4,FALSE)</f>
        <v>60</v>
      </c>
      <c r="E14" s="121" t="str">
        <f>VLOOKUP(B14,Jobs!B:E,3,FALSE)</f>
        <v>Yes</v>
      </c>
      <c r="F14" s="15">
        <v>0.44791666666666702</v>
      </c>
      <c r="G14" s="28">
        <v>0.58333333333333404</v>
      </c>
      <c r="H14" s="128">
        <f t="shared" si="0"/>
        <v>3.2500000000000084</v>
      </c>
      <c r="I14" s="19"/>
      <c r="J14" s="28"/>
      <c r="K14" s="128">
        <f t="shared" si="1"/>
        <v>0</v>
      </c>
      <c r="L14" s="19">
        <v>0.16666666666666699</v>
      </c>
      <c r="M14" s="28">
        <v>0.25</v>
      </c>
      <c r="N14" s="128">
        <f t="shared" si="2"/>
        <v>1.9999999999999922</v>
      </c>
      <c r="O14" s="15"/>
      <c r="P14" s="28"/>
      <c r="Q14" s="134">
        <f t="shared" si="3"/>
        <v>0</v>
      </c>
      <c r="R14" s="22"/>
      <c r="S14" s="28"/>
      <c r="T14" s="139">
        <f t="shared" si="4"/>
        <v>0</v>
      </c>
      <c r="U14" s="15"/>
      <c r="V14" s="28"/>
      <c r="W14" s="134">
        <f t="shared" si="5"/>
        <v>0</v>
      </c>
      <c r="X14" s="19"/>
      <c r="Y14" s="28"/>
      <c r="Z14" s="128">
        <f t="shared" si="6"/>
        <v>0</v>
      </c>
      <c r="AA14" s="178">
        <f t="shared" si="7"/>
        <v>5.2500000000000009</v>
      </c>
      <c r="AB14" s="179"/>
    </row>
    <row r="15" spans="2:28" ht="21.75" customHeight="1">
      <c r="B15" s="165" t="s">
        <v>138</v>
      </c>
      <c r="C15" s="36" t="str">
        <f>VLOOKUP(B15,Jobs!B:D,2,FALSE)</f>
        <v>Sample Job Description 5</v>
      </c>
      <c r="D15" s="34">
        <f>VLOOKUP(B15,Jobs!B:E,4,FALSE)</f>
        <v>10</v>
      </c>
      <c r="E15" s="122" t="str">
        <f>VLOOKUP(B15,Jobs!B:E,3,FALSE)</f>
        <v>Yes</v>
      </c>
      <c r="F15" s="17">
        <v>0.5625</v>
      </c>
      <c r="G15" s="29">
        <v>0.66666666666666696</v>
      </c>
      <c r="H15" s="129">
        <f t="shared" si="0"/>
        <v>2.5000000000000071</v>
      </c>
      <c r="I15" s="20"/>
      <c r="J15" s="29"/>
      <c r="K15" s="129">
        <f t="shared" si="1"/>
        <v>0</v>
      </c>
      <c r="L15" s="20">
        <v>0.25</v>
      </c>
      <c r="M15" s="29">
        <v>0.41666666666666702</v>
      </c>
      <c r="N15" s="129">
        <f t="shared" si="2"/>
        <v>4.0000000000000089</v>
      </c>
      <c r="O15" s="20"/>
      <c r="P15" s="29"/>
      <c r="Q15" s="133">
        <f t="shared" si="3"/>
        <v>0</v>
      </c>
      <c r="R15" s="23">
        <v>3.125E-2</v>
      </c>
      <c r="S15" s="29">
        <v>0.14583333333333401</v>
      </c>
      <c r="T15" s="138">
        <f t="shared" si="4"/>
        <v>2.750000000000016</v>
      </c>
      <c r="U15" s="17"/>
      <c r="V15" s="29"/>
      <c r="W15" s="133">
        <f t="shared" si="5"/>
        <v>0</v>
      </c>
      <c r="X15" s="20"/>
      <c r="Y15" s="29"/>
      <c r="Z15" s="129">
        <f t="shared" si="6"/>
        <v>0</v>
      </c>
      <c r="AA15" s="180">
        <f t="shared" si="7"/>
        <v>9.250000000000032</v>
      </c>
      <c r="AB15" s="181"/>
    </row>
    <row r="16" spans="2:28" ht="21.75" customHeight="1">
      <c r="B16" s="164" t="s">
        <v>135</v>
      </c>
      <c r="C16" s="37" t="str">
        <f>VLOOKUP(B16,Jobs!B:D,2,FALSE)</f>
        <v>Sample Job Description 2</v>
      </c>
      <c r="D16" s="33">
        <f>VLOOKUP(B16,Jobs!B:E,4,FALSE)</f>
        <v>20</v>
      </c>
      <c r="E16" s="121" t="str">
        <f>VLOOKUP(B16,Jobs!B:E,3,FALSE)</f>
        <v>Yes</v>
      </c>
      <c r="F16" s="16">
        <v>0.63541666666666696</v>
      </c>
      <c r="G16" s="28">
        <v>0.72916666666666696</v>
      </c>
      <c r="H16" s="128">
        <f t="shared" si="0"/>
        <v>2.25</v>
      </c>
      <c r="I16" s="19"/>
      <c r="J16" s="28"/>
      <c r="K16" s="128">
        <f t="shared" si="1"/>
        <v>0</v>
      </c>
      <c r="L16" s="19">
        <v>0.41666666666666702</v>
      </c>
      <c r="M16" s="28">
        <v>0.5</v>
      </c>
      <c r="N16" s="128">
        <f t="shared" si="2"/>
        <v>1.9999999999999916</v>
      </c>
      <c r="O16" s="15"/>
      <c r="P16" s="28"/>
      <c r="Q16" s="134">
        <f t="shared" si="3"/>
        <v>0</v>
      </c>
      <c r="R16" s="22">
        <v>0.66666666666666696</v>
      </c>
      <c r="S16" s="28">
        <v>0.73958333333333404</v>
      </c>
      <c r="T16" s="139">
        <f t="shared" si="4"/>
        <v>1.7500000000000098</v>
      </c>
      <c r="U16" s="15"/>
      <c r="V16" s="28"/>
      <c r="W16" s="134">
        <f t="shared" si="5"/>
        <v>0</v>
      </c>
      <c r="X16" s="19"/>
      <c r="Y16" s="28"/>
      <c r="Z16" s="128">
        <f t="shared" si="6"/>
        <v>0</v>
      </c>
      <c r="AA16" s="178">
        <f t="shared" si="7"/>
        <v>6.0000000000000009</v>
      </c>
      <c r="AB16" s="179"/>
    </row>
    <row r="17" spans="2:28" ht="21.75" customHeight="1">
      <c r="B17" s="165" t="s">
        <v>136</v>
      </c>
      <c r="C17" s="36" t="str">
        <f>VLOOKUP(B17,Jobs!B:D,2,FALSE)</f>
        <v>Sample Job Description 3</v>
      </c>
      <c r="D17" s="34">
        <f>VLOOKUP(B17,Jobs!B:E,4,FALSE)</f>
        <v>60</v>
      </c>
      <c r="E17" s="122" t="str">
        <f>VLOOKUP(B17,Jobs!B:E,3,FALSE)</f>
        <v>Yes</v>
      </c>
      <c r="F17" s="17">
        <v>0.69791666666666696</v>
      </c>
      <c r="G17" s="29">
        <v>0.79166666666666696</v>
      </c>
      <c r="H17" s="129">
        <f t="shared" si="0"/>
        <v>2.25</v>
      </c>
      <c r="I17" s="17"/>
      <c r="J17" s="29"/>
      <c r="K17" s="129">
        <f t="shared" si="1"/>
        <v>0</v>
      </c>
      <c r="L17" s="17">
        <v>0.52083333333333404</v>
      </c>
      <c r="M17" s="29">
        <v>0.8125</v>
      </c>
      <c r="N17" s="129">
        <f t="shared" si="2"/>
        <v>6.9999999999999831</v>
      </c>
      <c r="O17" s="17"/>
      <c r="P17" s="29"/>
      <c r="Q17" s="133">
        <f t="shared" si="3"/>
        <v>0</v>
      </c>
      <c r="R17" s="23"/>
      <c r="S17" s="29"/>
      <c r="T17" s="138">
        <f t="shared" si="4"/>
        <v>0</v>
      </c>
      <c r="U17" s="17"/>
      <c r="V17" s="29"/>
      <c r="W17" s="133">
        <f t="shared" si="5"/>
        <v>0</v>
      </c>
      <c r="X17" s="20"/>
      <c r="Y17" s="29"/>
      <c r="Z17" s="129">
        <f t="shared" si="6"/>
        <v>0</v>
      </c>
      <c r="AA17" s="180">
        <f t="shared" si="7"/>
        <v>9.2499999999999822</v>
      </c>
      <c r="AB17" s="181"/>
    </row>
    <row r="18" spans="2:28" ht="21.75" customHeight="1">
      <c r="B18" s="164" t="s">
        <v>5</v>
      </c>
      <c r="C18" s="37" t="str">
        <f>VLOOKUP(B18,Jobs!B:D,2,FALSE)</f>
        <v>Daily Meal</v>
      </c>
      <c r="D18" s="33">
        <f>VLOOKUP(B18,Jobs!B:E,4,FALSE)</f>
        <v>10</v>
      </c>
      <c r="E18" s="121" t="str">
        <f>VLOOKUP(B18,Jobs!B:E,3,FALSE)</f>
        <v>N/A</v>
      </c>
      <c r="F18" s="15">
        <v>0.5</v>
      </c>
      <c r="G18" s="28">
        <v>0.54166666666666696</v>
      </c>
      <c r="H18" s="128">
        <f t="shared" si="0"/>
        <v>1.0000000000000071</v>
      </c>
      <c r="I18" s="15">
        <v>0.5</v>
      </c>
      <c r="J18" s="28">
        <v>0.52083333333333404</v>
      </c>
      <c r="K18" s="128">
        <f t="shared" si="1"/>
        <v>0.50000000000001688</v>
      </c>
      <c r="L18" s="15">
        <v>0.5</v>
      </c>
      <c r="M18" s="28">
        <v>0.52083333333333404</v>
      </c>
      <c r="N18" s="128">
        <f t="shared" si="2"/>
        <v>0.50000000000001688</v>
      </c>
      <c r="O18" s="15">
        <v>0.5</v>
      </c>
      <c r="P18" s="28">
        <v>0.52083333333333404</v>
      </c>
      <c r="Q18" s="134">
        <f t="shared" si="3"/>
        <v>0.50000000000001688</v>
      </c>
      <c r="R18" s="15">
        <v>0.5</v>
      </c>
      <c r="S18" s="28">
        <v>0.52083333333333404</v>
      </c>
      <c r="T18" s="139">
        <f t="shared" si="4"/>
        <v>0.50000000000001688</v>
      </c>
      <c r="U18" s="15">
        <v>0.5</v>
      </c>
      <c r="V18" s="28">
        <v>0.52083333333333404</v>
      </c>
      <c r="W18" s="134">
        <f t="shared" si="5"/>
        <v>0.50000000000001688</v>
      </c>
      <c r="X18" s="15">
        <v>0.5</v>
      </c>
      <c r="Y18" s="28">
        <v>0.52083333333333404</v>
      </c>
      <c r="Z18" s="128">
        <f t="shared" si="6"/>
        <v>0.50000000000001688</v>
      </c>
      <c r="AA18" s="178">
        <f t="shared" si="7"/>
        <v>4.0000000000001084</v>
      </c>
      <c r="AB18" s="179"/>
    </row>
    <row r="19" spans="2:28" ht="21.75" customHeight="1">
      <c r="B19" s="165" t="s">
        <v>134</v>
      </c>
      <c r="C19" s="36" t="str">
        <f>VLOOKUP(B19,Jobs!B:D,2,FALSE)</f>
        <v>Sample Job Description 1</v>
      </c>
      <c r="D19" s="34">
        <f>VLOOKUP(B19,Jobs!B:E,4,FALSE)</f>
        <v>10</v>
      </c>
      <c r="E19" s="122" t="str">
        <f>VLOOKUP(B19,Jobs!B:E,3,FALSE)</f>
        <v>Yes</v>
      </c>
      <c r="F19" s="17"/>
      <c r="G19" s="29"/>
      <c r="H19" s="129">
        <f t="shared" si="0"/>
        <v>0</v>
      </c>
      <c r="I19" s="20"/>
      <c r="J19" s="29"/>
      <c r="K19" s="129">
        <f t="shared" si="1"/>
        <v>0</v>
      </c>
      <c r="L19" s="20"/>
      <c r="M19" s="29"/>
      <c r="N19" s="129">
        <f t="shared" si="2"/>
        <v>0</v>
      </c>
      <c r="O19" s="17"/>
      <c r="P19" s="29"/>
      <c r="Q19" s="133">
        <f t="shared" si="3"/>
        <v>0</v>
      </c>
      <c r="R19" s="23"/>
      <c r="S19" s="29"/>
      <c r="T19" s="138">
        <f t="shared" si="4"/>
        <v>0</v>
      </c>
      <c r="U19" s="17"/>
      <c r="V19" s="29"/>
      <c r="W19" s="133">
        <f t="shared" si="5"/>
        <v>0</v>
      </c>
      <c r="X19" s="20">
        <v>0.54166666666666696</v>
      </c>
      <c r="Y19" s="29">
        <v>0.65625</v>
      </c>
      <c r="Z19" s="129">
        <f t="shared" si="6"/>
        <v>2.7499999999999929</v>
      </c>
      <c r="AA19" s="180">
        <f t="shared" si="7"/>
        <v>2.7499999999999929</v>
      </c>
      <c r="AB19" s="181"/>
    </row>
    <row r="20" spans="2:28" ht="21.75" customHeight="1">
      <c r="B20" s="169" t="s">
        <v>181</v>
      </c>
      <c r="C20" s="37" t="str">
        <f>VLOOKUP(B20,Jobs!B:D,2,FALSE)</f>
        <v>Sample Job Description 48</v>
      </c>
      <c r="D20" s="33">
        <f>VLOOKUP(B20,Jobs!B:E,4,FALSE)</f>
        <v>55</v>
      </c>
      <c r="E20" s="121" t="str">
        <f>VLOOKUP(B20,Jobs!B:E,3,FALSE)</f>
        <v>Yes</v>
      </c>
      <c r="F20" s="15">
        <v>3.125E-2</v>
      </c>
      <c r="G20" s="28">
        <v>0.83333333333333404</v>
      </c>
      <c r="H20" s="128">
        <f t="shared" si="0"/>
        <v>19.250000000000018</v>
      </c>
      <c r="I20" s="19"/>
      <c r="J20" s="28"/>
      <c r="K20" s="128">
        <f t="shared" si="1"/>
        <v>0</v>
      </c>
      <c r="L20" s="19"/>
      <c r="M20" s="28"/>
      <c r="N20" s="128">
        <f t="shared" si="2"/>
        <v>0</v>
      </c>
      <c r="O20" s="15"/>
      <c r="P20" s="28"/>
      <c r="Q20" s="134">
        <f t="shared" si="3"/>
        <v>0</v>
      </c>
      <c r="R20" s="22"/>
      <c r="S20" s="28"/>
      <c r="T20" s="139">
        <f t="shared" si="4"/>
        <v>0</v>
      </c>
      <c r="U20" s="15"/>
      <c r="V20" s="28"/>
      <c r="W20" s="134">
        <f t="shared" si="5"/>
        <v>0</v>
      </c>
      <c r="X20" s="19">
        <v>0.67708333333333404</v>
      </c>
      <c r="Y20" s="28">
        <v>0.82291666666666696</v>
      </c>
      <c r="Z20" s="128">
        <f t="shared" si="6"/>
        <v>3.4999999999999902</v>
      </c>
      <c r="AA20" s="178">
        <f>SUM(H20,K20,N20,Q20,T20,W20,Z20)</f>
        <v>22.750000000000007</v>
      </c>
      <c r="AB20" s="179"/>
    </row>
    <row r="21" spans="2:28" ht="21.75" customHeight="1">
      <c r="B21" s="165"/>
      <c r="C21" s="36" t="e">
        <f>VLOOKUP(B21,Jobs!B:D,2,FALSE)</f>
        <v>#N/A</v>
      </c>
      <c r="D21" s="34" t="e">
        <f>VLOOKUP(B21,Jobs!B:E,4,FALSE)</f>
        <v>#N/A</v>
      </c>
      <c r="E21" s="122" t="e">
        <f>VLOOKUP(B21,Jobs!B:E,3,FALSE)</f>
        <v>#N/A</v>
      </c>
      <c r="F21" s="17"/>
      <c r="G21" s="29"/>
      <c r="H21" s="129">
        <f t="shared" si="0"/>
        <v>0</v>
      </c>
      <c r="I21" s="20"/>
      <c r="J21" s="29"/>
      <c r="K21" s="129">
        <f t="shared" si="1"/>
        <v>0</v>
      </c>
      <c r="L21" s="20"/>
      <c r="M21" s="29"/>
      <c r="N21" s="129">
        <f t="shared" si="2"/>
        <v>0</v>
      </c>
      <c r="O21" s="17"/>
      <c r="P21" s="29"/>
      <c r="Q21" s="133">
        <f t="shared" si="3"/>
        <v>0</v>
      </c>
      <c r="R21" s="23"/>
      <c r="S21" s="29"/>
      <c r="T21" s="138">
        <f t="shared" si="4"/>
        <v>0</v>
      </c>
      <c r="U21" s="17"/>
      <c r="V21" s="29"/>
      <c r="W21" s="133">
        <f t="shared" si="5"/>
        <v>0</v>
      </c>
      <c r="X21" s="20"/>
      <c r="Y21" s="29"/>
      <c r="Z21" s="129">
        <f t="shared" si="6"/>
        <v>0</v>
      </c>
      <c r="AA21" s="180">
        <f>SUM(H21,K21,N21,Q21,T21,W21,Z21)</f>
        <v>0</v>
      </c>
      <c r="AB21" s="181"/>
    </row>
    <row r="22" spans="2:28" ht="21.75" customHeight="1">
      <c r="B22" s="164"/>
      <c r="C22" s="37" t="e">
        <f>VLOOKUP(B22,Jobs!B:D,2,FALSE)</f>
        <v>#N/A</v>
      </c>
      <c r="D22" s="33" t="e">
        <f>VLOOKUP(B22,Jobs!B:E,4,FALSE)</f>
        <v>#N/A</v>
      </c>
      <c r="E22" s="121" t="e">
        <f>VLOOKUP(B22,Jobs!B:E,3,FALSE)</f>
        <v>#N/A</v>
      </c>
      <c r="F22" s="15"/>
      <c r="G22" s="28"/>
      <c r="H22" s="128">
        <f t="shared" si="0"/>
        <v>0</v>
      </c>
      <c r="I22" s="19"/>
      <c r="J22" s="28"/>
      <c r="K22" s="128">
        <f t="shared" si="1"/>
        <v>0</v>
      </c>
      <c r="L22" s="19"/>
      <c r="M22" s="28"/>
      <c r="N22" s="128">
        <f t="shared" si="2"/>
        <v>0</v>
      </c>
      <c r="O22" s="15"/>
      <c r="P22" s="28"/>
      <c r="Q22" s="134">
        <f t="shared" si="3"/>
        <v>0</v>
      </c>
      <c r="R22" s="22"/>
      <c r="S22" s="28"/>
      <c r="T22" s="139">
        <f t="shared" si="4"/>
        <v>0</v>
      </c>
      <c r="U22" s="15"/>
      <c r="V22" s="28"/>
      <c r="W22" s="134">
        <f t="shared" si="5"/>
        <v>0</v>
      </c>
      <c r="X22" s="19"/>
      <c r="Y22" s="28"/>
      <c r="Z22" s="128">
        <f t="shared" si="6"/>
        <v>0</v>
      </c>
      <c r="AA22" s="178">
        <f>SUM(H22,K22,N22,Q22,T22,W22,Z22)</f>
        <v>0</v>
      </c>
      <c r="AB22" s="179"/>
    </row>
    <row r="23" spans="2:28" ht="21.75" customHeight="1">
      <c r="B23" s="166"/>
      <c r="C23" s="36" t="e">
        <f>VLOOKUP(B23,Jobs!B:D,2,FALSE)</f>
        <v>#N/A</v>
      </c>
      <c r="D23" s="34" t="e">
        <f>VLOOKUP(B23,Jobs!B:E,4,FALSE)</f>
        <v>#N/A</v>
      </c>
      <c r="E23" s="122" t="e">
        <f>VLOOKUP(B23,Jobs!B:E,3,FALSE)</f>
        <v>#N/A</v>
      </c>
      <c r="F23" s="17"/>
      <c r="G23" s="29"/>
      <c r="H23" s="129">
        <f t="shared" si="0"/>
        <v>0</v>
      </c>
      <c r="I23" s="20"/>
      <c r="J23" s="29"/>
      <c r="K23" s="129">
        <f t="shared" si="1"/>
        <v>0</v>
      </c>
      <c r="L23" s="20"/>
      <c r="M23" s="29"/>
      <c r="N23" s="129">
        <f t="shared" si="2"/>
        <v>0</v>
      </c>
      <c r="O23" s="17"/>
      <c r="P23" s="29"/>
      <c r="Q23" s="133">
        <f t="shared" si="3"/>
        <v>0</v>
      </c>
      <c r="R23" s="23"/>
      <c r="S23" s="29"/>
      <c r="T23" s="138">
        <f t="shared" si="4"/>
        <v>0</v>
      </c>
      <c r="U23" s="17"/>
      <c r="V23" s="29"/>
      <c r="W23" s="133">
        <f t="shared" si="5"/>
        <v>0</v>
      </c>
      <c r="X23" s="20"/>
      <c r="Y23" s="29"/>
      <c r="Z23" s="129">
        <f t="shared" si="6"/>
        <v>0</v>
      </c>
      <c r="AA23" s="180">
        <f>SUM(H23,K23,N23,Q23,T23,W23,Z23)</f>
        <v>0</v>
      </c>
      <c r="AB23" s="181"/>
    </row>
    <row r="24" spans="2:28" ht="21.75" customHeight="1">
      <c r="B24" s="164"/>
      <c r="C24" s="37" t="e">
        <f>VLOOKUP(B24,Jobs!B:D,2,FALSE)</f>
        <v>#N/A</v>
      </c>
      <c r="D24" s="33" t="e">
        <f>VLOOKUP(B24,Jobs!B:E,4,FALSE)</f>
        <v>#N/A</v>
      </c>
      <c r="E24" s="121" t="e">
        <f>VLOOKUP(B24,Jobs!B:E,3,FALSE)</f>
        <v>#N/A</v>
      </c>
      <c r="F24" s="15"/>
      <c r="G24" s="28"/>
      <c r="H24" s="128">
        <f t="shared" si="0"/>
        <v>0</v>
      </c>
      <c r="I24" s="19"/>
      <c r="J24" s="28"/>
      <c r="K24" s="128">
        <f t="shared" si="1"/>
        <v>0</v>
      </c>
      <c r="L24" s="19"/>
      <c r="M24" s="28"/>
      <c r="N24" s="128">
        <f t="shared" si="2"/>
        <v>0</v>
      </c>
      <c r="O24" s="15"/>
      <c r="P24" s="28"/>
      <c r="Q24" s="134">
        <f t="shared" si="3"/>
        <v>0</v>
      </c>
      <c r="R24" s="22"/>
      <c r="S24" s="28"/>
      <c r="T24" s="139">
        <f t="shared" si="4"/>
        <v>0</v>
      </c>
      <c r="U24" s="15"/>
      <c r="V24" s="28"/>
      <c r="W24" s="134">
        <f t="shared" si="5"/>
        <v>0</v>
      </c>
      <c r="X24" s="19"/>
      <c r="Y24" s="28"/>
      <c r="Z24" s="128">
        <f t="shared" si="6"/>
        <v>0</v>
      </c>
      <c r="AA24" s="178">
        <f t="shared" si="7"/>
        <v>0</v>
      </c>
      <c r="AB24" s="179"/>
    </row>
    <row r="25" spans="2:28" ht="21.75" customHeight="1">
      <c r="B25" s="165"/>
      <c r="C25" s="36" t="e">
        <f>VLOOKUP(B25,Jobs!B:D,2,FALSE)</f>
        <v>#N/A</v>
      </c>
      <c r="D25" s="34" t="e">
        <f>VLOOKUP(B25,Jobs!B:E,4,FALSE)</f>
        <v>#N/A</v>
      </c>
      <c r="E25" s="122" t="e">
        <f>VLOOKUP(B25,Jobs!B:E,3,FALSE)</f>
        <v>#N/A</v>
      </c>
      <c r="F25" s="17"/>
      <c r="G25" s="29"/>
      <c r="H25" s="129">
        <f t="shared" si="0"/>
        <v>0</v>
      </c>
      <c r="I25" s="20"/>
      <c r="J25" s="29"/>
      <c r="K25" s="129">
        <f t="shared" si="1"/>
        <v>0</v>
      </c>
      <c r="L25" s="20"/>
      <c r="M25" s="27"/>
      <c r="N25" s="129">
        <f t="shared" si="2"/>
        <v>0</v>
      </c>
      <c r="O25" s="17"/>
      <c r="P25" s="29"/>
      <c r="Q25" s="133">
        <f t="shared" si="3"/>
        <v>0</v>
      </c>
      <c r="R25" s="23"/>
      <c r="S25" s="29"/>
      <c r="T25" s="138">
        <f t="shared" si="4"/>
        <v>0</v>
      </c>
      <c r="U25" s="17"/>
      <c r="V25" s="29"/>
      <c r="W25" s="133">
        <f t="shared" si="5"/>
        <v>0</v>
      </c>
      <c r="X25" s="20"/>
      <c r="Y25" s="29"/>
      <c r="Z25" s="129">
        <f t="shared" si="6"/>
        <v>0</v>
      </c>
      <c r="AA25" s="180">
        <f t="shared" si="7"/>
        <v>0</v>
      </c>
      <c r="AB25" s="181"/>
    </row>
    <row r="26" spans="2:28" ht="21.75" customHeight="1">
      <c r="B26" s="167"/>
      <c r="C26" s="62" t="e">
        <f>VLOOKUP(B26,Jobs!B:D,2,FALSE)</f>
        <v>#N/A</v>
      </c>
      <c r="D26" s="63" t="e">
        <f>VLOOKUP(B26,Jobs!B:E,4,FALSE)</f>
        <v>#N/A</v>
      </c>
      <c r="E26" s="123" t="e">
        <f>VLOOKUP(B26,Jobs!B:E,3,FALSE)</f>
        <v>#N/A</v>
      </c>
      <c r="F26" s="64"/>
      <c r="G26" s="65"/>
      <c r="H26" s="130">
        <f t="shared" si="0"/>
        <v>0</v>
      </c>
      <c r="I26" s="66"/>
      <c r="J26" s="65"/>
      <c r="K26" s="130">
        <f t="shared" si="1"/>
        <v>0</v>
      </c>
      <c r="L26" s="66"/>
      <c r="M26" s="65"/>
      <c r="N26" s="130">
        <f t="shared" si="2"/>
        <v>0</v>
      </c>
      <c r="O26" s="64"/>
      <c r="P26" s="65"/>
      <c r="Q26" s="135">
        <f t="shared" si="3"/>
        <v>0</v>
      </c>
      <c r="R26" s="67"/>
      <c r="S26" s="65"/>
      <c r="T26" s="140">
        <f t="shared" si="4"/>
        <v>0</v>
      </c>
      <c r="U26" s="64"/>
      <c r="V26" s="65"/>
      <c r="W26" s="135">
        <f t="shared" si="5"/>
        <v>0</v>
      </c>
      <c r="X26" s="66"/>
      <c r="Y26" s="65"/>
      <c r="Z26" s="130">
        <f t="shared" si="6"/>
        <v>0</v>
      </c>
      <c r="AA26" s="180">
        <f>SUM(H26,K26,N26,Q26,T26,W26,Z26)</f>
        <v>0</v>
      </c>
      <c r="AB26" s="181"/>
    </row>
    <row r="27" spans="2:28" ht="21.75" customHeight="1">
      <c r="B27" s="168"/>
      <c r="C27" s="56" t="e">
        <f>VLOOKUP(B27,Jobs!B:D,2,FALSE)</f>
        <v>#N/A</v>
      </c>
      <c r="D27" s="57" t="e">
        <f>VLOOKUP(B27,Jobs!B:E,4,FALSE)</f>
        <v>#N/A</v>
      </c>
      <c r="E27" s="124" t="e">
        <f>VLOOKUP(B27,Jobs!B:E,3,FALSE)</f>
        <v>#N/A</v>
      </c>
      <c r="F27" s="58"/>
      <c r="G27" s="59"/>
      <c r="H27" s="130">
        <f t="shared" si="0"/>
        <v>0</v>
      </c>
      <c r="I27" s="60"/>
      <c r="J27" s="59"/>
      <c r="K27" s="130">
        <f t="shared" si="1"/>
        <v>0</v>
      </c>
      <c r="L27" s="60"/>
      <c r="M27" s="59"/>
      <c r="N27" s="130">
        <f t="shared" si="2"/>
        <v>0</v>
      </c>
      <c r="O27" s="58"/>
      <c r="P27" s="59"/>
      <c r="Q27" s="135">
        <f t="shared" si="3"/>
        <v>0</v>
      </c>
      <c r="R27" s="61"/>
      <c r="S27" s="59"/>
      <c r="T27" s="140">
        <f t="shared" si="4"/>
        <v>0</v>
      </c>
      <c r="U27" s="58"/>
      <c r="V27" s="59"/>
      <c r="W27" s="135">
        <f t="shared" si="5"/>
        <v>0</v>
      </c>
      <c r="X27" s="60"/>
      <c r="Y27" s="59"/>
      <c r="Z27" s="130">
        <f t="shared" si="6"/>
        <v>0</v>
      </c>
      <c r="AA27" s="180">
        <f>SUM(H27,K27,N27,Q27,T27,W27,Z27)</f>
        <v>0</v>
      </c>
      <c r="AB27" s="181"/>
    </row>
    <row r="28" spans="2:28" ht="21.75" customHeight="1">
      <c r="B28" s="164"/>
      <c r="C28" s="37" t="e">
        <f>VLOOKUP(B28,Jobs!B:D,2,FALSE)</f>
        <v>#N/A</v>
      </c>
      <c r="D28" s="33" t="e">
        <f>VLOOKUP(B28,Jobs!B:E,4,FALSE)</f>
        <v>#N/A</v>
      </c>
      <c r="E28" s="121" t="e">
        <f>VLOOKUP(B28,Jobs!B:E,3,FALSE)</f>
        <v>#N/A</v>
      </c>
      <c r="F28" s="15"/>
      <c r="G28" s="28"/>
      <c r="H28" s="128">
        <f t="shared" si="0"/>
        <v>0</v>
      </c>
      <c r="I28" s="19"/>
      <c r="J28" s="28"/>
      <c r="K28" s="128">
        <f t="shared" si="1"/>
        <v>0</v>
      </c>
      <c r="L28" s="19"/>
      <c r="M28" s="28"/>
      <c r="N28" s="128">
        <f t="shared" si="2"/>
        <v>0</v>
      </c>
      <c r="O28" s="15"/>
      <c r="P28" s="28"/>
      <c r="Q28" s="134">
        <f t="shared" si="3"/>
        <v>0</v>
      </c>
      <c r="R28" s="22"/>
      <c r="S28" s="28"/>
      <c r="T28" s="139">
        <f t="shared" si="4"/>
        <v>0</v>
      </c>
      <c r="U28" s="15"/>
      <c r="V28" s="28"/>
      <c r="W28" s="134">
        <f t="shared" si="5"/>
        <v>0</v>
      </c>
      <c r="X28" s="19"/>
      <c r="Y28" s="28"/>
      <c r="Z28" s="128">
        <f t="shared" si="6"/>
        <v>0</v>
      </c>
      <c r="AA28" s="178">
        <f t="shared" si="7"/>
        <v>0</v>
      </c>
      <c r="AB28" s="179"/>
    </row>
    <row r="29" spans="2:28" ht="21.75" customHeight="1">
      <c r="B29" s="168"/>
      <c r="C29" s="56" t="e">
        <f>VLOOKUP(B29,Jobs!B:D,2,FALSE)</f>
        <v>#N/A</v>
      </c>
      <c r="D29" s="57" t="e">
        <f>VLOOKUP(B29,Jobs!B:E,4,FALSE)</f>
        <v>#N/A</v>
      </c>
      <c r="E29" s="124" t="e">
        <f>VLOOKUP(B29,Jobs!B:E,3,FALSE)</f>
        <v>#N/A</v>
      </c>
      <c r="F29" s="58"/>
      <c r="G29" s="59"/>
      <c r="H29" s="130">
        <f t="shared" si="0"/>
        <v>0</v>
      </c>
      <c r="I29" s="60"/>
      <c r="J29" s="59"/>
      <c r="K29" s="130">
        <f t="shared" si="1"/>
        <v>0</v>
      </c>
      <c r="L29" s="60"/>
      <c r="M29" s="59"/>
      <c r="N29" s="130">
        <f t="shared" si="2"/>
        <v>0</v>
      </c>
      <c r="O29" s="58"/>
      <c r="P29" s="59"/>
      <c r="Q29" s="135">
        <f t="shared" si="3"/>
        <v>0</v>
      </c>
      <c r="R29" s="61"/>
      <c r="S29" s="59"/>
      <c r="T29" s="140">
        <f t="shared" si="4"/>
        <v>0</v>
      </c>
      <c r="U29" s="58"/>
      <c r="V29" s="59"/>
      <c r="W29" s="135">
        <f t="shared" si="5"/>
        <v>0</v>
      </c>
      <c r="X29" s="60"/>
      <c r="Y29" s="59"/>
      <c r="Z29" s="130">
        <f t="shared" si="6"/>
        <v>0</v>
      </c>
      <c r="AA29" s="178">
        <f>SUM(H29,K29,N29,Q29,T29,W29,Z29)</f>
        <v>0</v>
      </c>
      <c r="AB29" s="179"/>
    </row>
    <row r="30" spans="2:28" ht="21.75" customHeight="1">
      <c r="B30" s="169"/>
      <c r="C30" s="68" t="e">
        <f>VLOOKUP(B30,Jobs!B:D,2,FALSE)</f>
        <v>#N/A</v>
      </c>
      <c r="D30" s="69" t="e">
        <f>VLOOKUP(B30,Jobs!B:E,4,FALSE)</f>
        <v>#N/A</v>
      </c>
      <c r="E30" s="125" t="e">
        <f>VLOOKUP(B30,Jobs!B:E,3,FALSE)</f>
        <v>#N/A</v>
      </c>
      <c r="F30" s="70"/>
      <c r="G30" s="71"/>
      <c r="H30" s="131">
        <f t="shared" si="0"/>
        <v>0</v>
      </c>
      <c r="I30" s="72"/>
      <c r="J30" s="71"/>
      <c r="K30" s="131">
        <f t="shared" si="1"/>
        <v>0</v>
      </c>
      <c r="L30" s="72"/>
      <c r="M30" s="71"/>
      <c r="N30" s="131">
        <f t="shared" si="2"/>
        <v>0</v>
      </c>
      <c r="O30" s="70"/>
      <c r="P30" s="71"/>
      <c r="Q30" s="136">
        <f t="shared" si="3"/>
        <v>0</v>
      </c>
      <c r="R30" s="73"/>
      <c r="S30" s="71"/>
      <c r="T30" s="141">
        <f t="shared" si="4"/>
        <v>0</v>
      </c>
      <c r="U30" s="70"/>
      <c r="V30" s="71"/>
      <c r="W30" s="136">
        <f t="shared" si="5"/>
        <v>0</v>
      </c>
      <c r="X30" s="72"/>
      <c r="Y30" s="71"/>
      <c r="Z30" s="131">
        <f t="shared" si="6"/>
        <v>0</v>
      </c>
      <c r="AA30" s="178">
        <f>SUM(H30,K30,N30,Q30,T30,W30,Z30)</f>
        <v>0</v>
      </c>
      <c r="AB30" s="179"/>
    </row>
    <row r="31" spans="2:28" ht="21.75" customHeight="1">
      <c r="B31" s="165"/>
      <c r="C31" s="36" t="e">
        <f>VLOOKUP(B31,Jobs!B:D,2,FALSE)</f>
        <v>#N/A</v>
      </c>
      <c r="D31" s="34" t="e">
        <f>VLOOKUP(B31,Jobs!B:E,4,FALSE)</f>
        <v>#N/A</v>
      </c>
      <c r="E31" s="122" t="e">
        <f>VLOOKUP(B31,Jobs!B:E,3,FALSE)</f>
        <v>#N/A</v>
      </c>
      <c r="F31" s="17"/>
      <c r="G31" s="29"/>
      <c r="H31" s="129">
        <f t="shared" si="0"/>
        <v>0</v>
      </c>
      <c r="I31" s="20"/>
      <c r="J31" s="29"/>
      <c r="K31" s="129">
        <f t="shared" si="1"/>
        <v>0</v>
      </c>
      <c r="L31" s="20"/>
      <c r="M31" s="29"/>
      <c r="N31" s="129">
        <f t="shared" si="2"/>
        <v>0</v>
      </c>
      <c r="O31" s="17"/>
      <c r="P31" s="29"/>
      <c r="Q31" s="133">
        <f t="shared" si="3"/>
        <v>0</v>
      </c>
      <c r="R31" s="23"/>
      <c r="S31" s="29"/>
      <c r="T31" s="138">
        <f t="shared" si="4"/>
        <v>0</v>
      </c>
      <c r="U31" s="17"/>
      <c r="V31" s="29"/>
      <c r="W31" s="133">
        <f t="shared" si="5"/>
        <v>0</v>
      </c>
      <c r="X31" s="20"/>
      <c r="Y31" s="29"/>
      <c r="Z31" s="129">
        <f t="shared" si="6"/>
        <v>0</v>
      </c>
      <c r="AA31" s="188">
        <f t="shared" si="7"/>
        <v>0</v>
      </c>
      <c r="AB31" s="189"/>
    </row>
    <row r="32" spans="2:28" ht="21.75" customHeight="1">
      <c r="B32" s="164"/>
      <c r="C32" s="37" t="e">
        <f>VLOOKUP(B32,Jobs!B:D,2,FALSE)</f>
        <v>#N/A</v>
      </c>
      <c r="D32" s="33" t="e">
        <f>VLOOKUP(B32,Jobs!B:E,4,FALSE)</f>
        <v>#N/A</v>
      </c>
      <c r="E32" s="121" t="e">
        <f>VLOOKUP(B32,Jobs!B:E,3,FALSE)</f>
        <v>#N/A</v>
      </c>
      <c r="F32" s="15"/>
      <c r="G32" s="28"/>
      <c r="H32" s="128">
        <f t="shared" si="0"/>
        <v>0</v>
      </c>
      <c r="I32" s="19"/>
      <c r="J32" s="28"/>
      <c r="K32" s="128">
        <f t="shared" si="1"/>
        <v>0</v>
      </c>
      <c r="L32" s="19"/>
      <c r="M32" s="28"/>
      <c r="N32" s="128">
        <f t="shared" si="2"/>
        <v>0</v>
      </c>
      <c r="O32" s="15"/>
      <c r="P32" s="28"/>
      <c r="Q32" s="134">
        <f t="shared" si="3"/>
        <v>0</v>
      </c>
      <c r="R32" s="22"/>
      <c r="S32" s="28"/>
      <c r="T32" s="139">
        <f t="shared" si="4"/>
        <v>0</v>
      </c>
      <c r="U32" s="15"/>
      <c r="V32" s="28"/>
      <c r="W32" s="134">
        <f t="shared" si="5"/>
        <v>0</v>
      </c>
      <c r="X32" s="19"/>
      <c r="Y32" s="28"/>
      <c r="Z32" s="128">
        <f t="shared" si="6"/>
        <v>0</v>
      </c>
      <c r="AA32" s="229">
        <f t="shared" si="7"/>
        <v>0</v>
      </c>
      <c r="AB32" s="230"/>
    </row>
    <row r="33" spans="2:29" ht="21.75" customHeight="1">
      <c r="B33" s="165"/>
      <c r="C33" s="36" t="e">
        <f>VLOOKUP(B33,Jobs!B:D,2,FALSE)</f>
        <v>#N/A</v>
      </c>
      <c r="D33" s="34" t="e">
        <f>VLOOKUP(B33,Jobs!B:E,4,FALSE)</f>
        <v>#N/A</v>
      </c>
      <c r="E33" s="122" t="e">
        <f>VLOOKUP(B33,Jobs!B:E,3,FALSE)</f>
        <v>#N/A</v>
      </c>
      <c r="F33" s="17"/>
      <c r="G33" s="29"/>
      <c r="H33" s="129">
        <f t="shared" si="0"/>
        <v>0</v>
      </c>
      <c r="I33" s="20"/>
      <c r="J33" s="29"/>
      <c r="K33" s="129">
        <f t="shared" si="1"/>
        <v>0</v>
      </c>
      <c r="L33" s="20"/>
      <c r="M33" s="29"/>
      <c r="N33" s="129">
        <f t="shared" si="2"/>
        <v>0</v>
      </c>
      <c r="O33" s="17"/>
      <c r="P33" s="29"/>
      <c r="Q33" s="133">
        <f t="shared" si="3"/>
        <v>0</v>
      </c>
      <c r="R33" s="23"/>
      <c r="S33" s="29"/>
      <c r="T33" s="138">
        <f t="shared" si="4"/>
        <v>0</v>
      </c>
      <c r="U33" s="17"/>
      <c r="V33" s="29"/>
      <c r="W33" s="133">
        <f t="shared" si="5"/>
        <v>0</v>
      </c>
      <c r="X33" s="20"/>
      <c r="Y33" s="29"/>
      <c r="Z33" s="129">
        <f t="shared" si="6"/>
        <v>0</v>
      </c>
      <c r="AA33" s="188">
        <f t="shared" si="7"/>
        <v>0</v>
      </c>
      <c r="AB33" s="189"/>
    </row>
    <row r="34" spans="2:29" ht="21.75" customHeight="1">
      <c r="B34" s="164"/>
      <c r="C34" s="37" t="e">
        <f>VLOOKUP(B34,Jobs!B:D,2,FALSE)</f>
        <v>#N/A</v>
      </c>
      <c r="D34" s="33" t="e">
        <f>VLOOKUP(B34,Jobs!B:E,4,FALSE)</f>
        <v>#N/A</v>
      </c>
      <c r="E34" s="121" t="e">
        <f>VLOOKUP(B34,Jobs!B:E,3,FALSE)</f>
        <v>#N/A</v>
      </c>
      <c r="F34" s="15"/>
      <c r="G34" s="28"/>
      <c r="H34" s="128">
        <f t="shared" si="0"/>
        <v>0</v>
      </c>
      <c r="I34" s="19"/>
      <c r="J34" s="28"/>
      <c r="K34" s="128">
        <f t="shared" si="1"/>
        <v>0</v>
      </c>
      <c r="L34" s="19"/>
      <c r="M34" s="28"/>
      <c r="N34" s="128">
        <f t="shared" si="2"/>
        <v>0</v>
      </c>
      <c r="O34" s="15"/>
      <c r="P34" s="28"/>
      <c r="Q34" s="134">
        <f t="shared" si="3"/>
        <v>0</v>
      </c>
      <c r="R34" s="22"/>
      <c r="S34" s="28"/>
      <c r="T34" s="139">
        <f t="shared" si="4"/>
        <v>0</v>
      </c>
      <c r="U34" s="15"/>
      <c r="V34" s="28"/>
      <c r="W34" s="134">
        <f t="shared" si="5"/>
        <v>0</v>
      </c>
      <c r="X34" s="19"/>
      <c r="Y34" s="28"/>
      <c r="Z34" s="128">
        <f t="shared" si="6"/>
        <v>0</v>
      </c>
      <c r="AA34" s="229">
        <f t="shared" si="7"/>
        <v>0</v>
      </c>
      <c r="AB34" s="230"/>
    </row>
    <row r="35" spans="2:29" ht="21.75" customHeight="1">
      <c r="B35" s="165"/>
      <c r="C35" s="36" t="e">
        <f>VLOOKUP(B35,Jobs!B:D,2,FALSE)</f>
        <v>#N/A</v>
      </c>
      <c r="D35" s="34" t="e">
        <f>VLOOKUP(B35,Jobs!B:E,4,FALSE)</f>
        <v>#N/A</v>
      </c>
      <c r="E35" s="122" t="e">
        <f>VLOOKUP(B35,Jobs!B:E,3,FALSE)</f>
        <v>#N/A</v>
      </c>
      <c r="F35" s="17"/>
      <c r="G35" s="29"/>
      <c r="H35" s="129">
        <f t="shared" si="0"/>
        <v>0</v>
      </c>
      <c r="I35" s="20"/>
      <c r="J35" s="29"/>
      <c r="K35" s="129">
        <f t="shared" si="1"/>
        <v>0</v>
      </c>
      <c r="L35" s="20"/>
      <c r="M35" s="29"/>
      <c r="N35" s="129">
        <f t="shared" si="2"/>
        <v>0</v>
      </c>
      <c r="O35" s="17"/>
      <c r="P35" s="29"/>
      <c r="Q35" s="133">
        <f t="shared" si="3"/>
        <v>0</v>
      </c>
      <c r="R35" s="23"/>
      <c r="S35" s="29"/>
      <c r="T35" s="138">
        <f t="shared" si="4"/>
        <v>0</v>
      </c>
      <c r="U35" s="17"/>
      <c r="V35" s="29"/>
      <c r="W35" s="133">
        <f t="shared" si="5"/>
        <v>0</v>
      </c>
      <c r="X35" s="20"/>
      <c r="Y35" s="29"/>
      <c r="Z35" s="129">
        <f t="shared" si="6"/>
        <v>0</v>
      </c>
      <c r="AA35" s="180">
        <f t="shared" si="7"/>
        <v>0</v>
      </c>
      <c r="AB35" s="181"/>
    </row>
    <row r="36" spans="2:29" ht="21.75" customHeight="1">
      <c r="B36" s="164"/>
      <c r="C36" s="37" t="e">
        <f>VLOOKUP(B36,Jobs!B:D,2,FALSE)</f>
        <v>#N/A</v>
      </c>
      <c r="D36" s="33" t="e">
        <f>VLOOKUP(B36,Jobs!B:E,4,FALSE)</f>
        <v>#N/A</v>
      </c>
      <c r="E36" s="121" t="e">
        <f>VLOOKUP(B36,Jobs!B:E,3,FALSE)</f>
        <v>#N/A</v>
      </c>
      <c r="F36" s="15"/>
      <c r="G36" s="28"/>
      <c r="H36" s="128">
        <f t="shared" si="0"/>
        <v>0</v>
      </c>
      <c r="I36" s="19"/>
      <c r="J36" s="28"/>
      <c r="K36" s="128">
        <f t="shared" si="1"/>
        <v>0</v>
      </c>
      <c r="L36" s="19"/>
      <c r="M36" s="28"/>
      <c r="N36" s="128">
        <f t="shared" si="2"/>
        <v>0</v>
      </c>
      <c r="O36" s="15"/>
      <c r="P36" s="28"/>
      <c r="Q36" s="134">
        <f t="shared" si="3"/>
        <v>0</v>
      </c>
      <c r="R36" s="22"/>
      <c r="S36" s="28"/>
      <c r="T36" s="139">
        <f t="shared" si="4"/>
        <v>0</v>
      </c>
      <c r="U36" s="15"/>
      <c r="V36" s="28"/>
      <c r="W36" s="134">
        <f t="shared" si="5"/>
        <v>0</v>
      </c>
      <c r="X36" s="19"/>
      <c r="Y36" s="28"/>
      <c r="Z36" s="128">
        <f t="shared" si="6"/>
        <v>0</v>
      </c>
      <c r="AA36" s="178">
        <f t="shared" si="7"/>
        <v>0</v>
      </c>
      <c r="AB36" s="179"/>
    </row>
    <row r="37" spans="2:29" ht="21.75" customHeight="1">
      <c r="B37" s="165"/>
      <c r="C37" s="36" t="e">
        <f>VLOOKUP(B37,Jobs!B:D,2,FALSE)</f>
        <v>#N/A</v>
      </c>
      <c r="D37" s="34" t="e">
        <f>VLOOKUP(B37,Jobs!B:E,4,FALSE)</f>
        <v>#N/A</v>
      </c>
      <c r="E37" s="122" t="e">
        <f>VLOOKUP(B37,Jobs!B:E,3,FALSE)</f>
        <v>#N/A</v>
      </c>
      <c r="F37" s="17"/>
      <c r="G37" s="29"/>
      <c r="H37" s="129">
        <f t="shared" si="0"/>
        <v>0</v>
      </c>
      <c r="I37" s="20"/>
      <c r="J37" s="29"/>
      <c r="K37" s="129">
        <f t="shared" si="1"/>
        <v>0</v>
      </c>
      <c r="L37" s="20"/>
      <c r="M37" s="29"/>
      <c r="N37" s="129">
        <f t="shared" si="2"/>
        <v>0</v>
      </c>
      <c r="O37" s="17"/>
      <c r="P37" s="29"/>
      <c r="Q37" s="133">
        <f t="shared" si="3"/>
        <v>0</v>
      </c>
      <c r="R37" s="23"/>
      <c r="S37" s="29"/>
      <c r="T37" s="138">
        <f t="shared" si="4"/>
        <v>0</v>
      </c>
      <c r="U37" s="17"/>
      <c r="V37" s="29"/>
      <c r="W37" s="133">
        <f t="shared" si="5"/>
        <v>0</v>
      </c>
      <c r="X37" s="20"/>
      <c r="Y37" s="29"/>
      <c r="Z37" s="129">
        <f t="shared" si="6"/>
        <v>0</v>
      </c>
      <c r="AA37" s="180">
        <f t="shared" si="7"/>
        <v>0</v>
      </c>
      <c r="AB37" s="181"/>
    </row>
    <row r="38" spans="2:29" ht="21.75" customHeight="1">
      <c r="B38" s="164"/>
      <c r="C38" s="37" t="e">
        <f>VLOOKUP(B38,Jobs!B:D,2,FALSE)</f>
        <v>#N/A</v>
      </c>
      <c r="D38" s="33" t="e">
        <f>VLOOKUP(B38,Jobs!B:E,4,FALSE)</f>
        <v>#N/A</v>
      </c>
      <c r="E38" s="121" t="e">
        <f>VLOOKUP(B38,Jobs!B:E,3,FALSE)</f>
        <v>#N/A</v>
      </c>
      <c r="F38" s="15"/>
      <c r="G38" s="28"/>
      <c r="H38" s="128">
        <f t="shared" si="0"/>
        <v>0</v>
      </c>
      <c r="I38" s="19"/>
      <c r="J38" s="28"/>
      <c r="K38" s="128">
        <f t="shared" si="1"/>
        <v>0</v>
      </c>
      <c r="L38" s="19"/>
      <c r="M38" s="28"/>
      <c r="N38" s="128">
        <f t="shared" si="2"/>
        <v>0</v>
      </c>
      <c r="O38" s="15"/>
      <c r="P38" s="28"/>
      <c r="Q38" s="134">
        <f t="shared" si="3"/>
        <v>0</v>
      </c>
      <c r="R38" s="22"/>
      <c r="S38" s="28"/>
      <c r="T38" s="139">
        <f t="shared" si="4"/>
        <v>0</v>
      </c>
      <c r="U38" s="15"/>
      <c r="V38" s="28"/>
      <c r="W38" s="134">
        <f t="shared" si="5"/>
        <v>0</v>
      </c>
      <c r="X38" s="19"/>
      <c r="Y38" s="28"/>
      <c r="Z38" s="128">
        <f t="shared" si="6"/>
        <v>0</v>
      </c>
      <c r="AA38" s="178">
        <f t="shared" si="7"/>
        <v>0</v>
      </c>
      <c r="AB38" s="179"/>
    </row>
    <row r="39" spans="2:29" ht="21.75" customHeight="1">
      <c r="B39" s="165"/>
      <c r="C39" s="36" t="e">
        <f>VLOOKUP(B39,Jobs!B:D,2,FALSE)</f>
        <v>#N/A</v>
      </c>
      <c r="D39" s="34" t="e">
        <f>VLOOKUP(B39,Jobs!B:E,4,FALSE)</f>
        <v>#N/A</v>
      </c>
      <c r="E39" s="122" t="e">
        <f>VLOOKUP(B39,Jobs!B:E,3,FALSE)</f>
        <v>#N/A</v>
      </c>
      <c r="F39" s="17"/>
      <c r="G39" s="29"/>
      <c r="H39" s="129">
        <f t="shared" si="0"/>
        <v>0</v>
      </c>
      <c r="I39" s="20"/>
      <c r="J39" s="29"/>
      <c r="K39" s="129">
        <f t="shared" si="1"/>
        <v>0</v>
      </c>
      <c r="L39" s="20"/>
      <c r="M39" s="29"/>
      <c r="N39" s="129">
        <f t="shared" si="2"/>
        <v>0</v>
      </c>
      <c r="O39" s="17"/>
      <c r="P39" s="29"/>
      <c r="Q39" s="133">
        <f t="shared" si="3"/>
        <v>0</v>
      </c>
      <c r="R39" s="23"/>
      <c r="S39" s="29"/>
      <c r="T39" s="138">
        <f t="shared" si="4"/>
        <v>0</v>
      </c>
      <c r="U39" s="17"/>
      <c r="V39" s="29"/>
      <c r="W39" s="133">
        <f t="shared" si="5"/>
        <v>0</v>
      </c>
      <c r="X39" s="20"/>
      <c r="Y39" s="29"/>
      <c r="Z39" s="129">
        <f t="shared" si="6"/>
        <v>0</v>
      </c>
      <c r="AA39" s="180">
        <f t="shared" si="7"/>
        <v>0</v>
      </c>
      <c r="AB39" s="181"/>
    </row>
    <row r="40" spans="2:29" ht="21.75" customHeight="1">
      <c r="B40" s="164"/>
      <c r="C40" s="37" t="e">
        <f>VLOOKUP(B40,Jobs!B:D,2,FALSE)</f>
        <v>#N/A</v>
      </c>
      <c r="D40" s="33" t="e">
        <f>VLOOKUP(B40,Jobs!B:E,4,FALSE)</f>
        <v>#N/A</v>
      </c>
      <c r="E40" s="121" t="e">
        <f>VLOOKUP(B40,Jobs!B:E,3,FALSE)</f>
        <v>#N/A</v>
      </c>
      <c r="F40" s="15"/>
      <c r="G40" s="28"/>
      <c r="H40" s="128">
        <f t="shared" si="0"/>
        <v>0</v>
      </c>
      <c r="I40" s="19"/>
      <c r="J40" s="28"/>
      <c r="K40" s="128">
        <f t="shared" si="1"/>
        <v>0</v>
      </c>
      <c r="L40" s="19"/>
      <c r="M40" s="28"/>
      <c r="N40" s="128">
        <f t="shared" si="2"/>
        <v>0</v>
      </c>
      <c r="O40" s="15"/>
      <c r="P40" s="28"/>
      <c r="Q40" s="134">
        <f t="shared" si="3"/>
        <v>0</v>
      </c>
      <c r="R40" s="22"/>
      <c r="S40" s="28"/>
      <c r="T40" s="139">
        <f t="shared" si="4"/>
        <v>0</v>
      </c>
      <c r="U40" s="15"/>
      <c r="V40" s="28"/>
      <c r="W40" s="134">
        <f t="shared" si="5"/>
        <v>0</v>
      </c>
      <c r="X40" s="19"/>
      <c r="Y40" s="28"/>
      <c r="Z40" s="128">
        <f t="shared" si="6"/>
        <v>0</v>
      </c>
      <c r="AA40" s="178">
        <f t="shared" si="7"/>
        <v>0</v>
      </c>
      <c r="AB40" s="179"/>
    </row>
    <row r="41" spans="2:29" ht="21.75" customHeight="1">
      <c r="B41" s="165"/>
      <c r="C41" s="36" t="e">
        <f>VLOOKUP(B41,Jobs!B:D,2,FALSE)</f>
        <v>#N/A</v>
      </c>
      <c r="D41" s="34" t="e">
        <f>VLOOKUP(B41,Jobs!B:E,4,FALSE)</f>
        <v>#N/A</v>
      </c>
      <c r="E41" s="122" t="e">
        <f>VLOOKUP(B41,Jobs!B:E,3,FALSE)</f>
        <v>#N/A</v>
      </c>
      <c r="F41" s="17"/>
      <c r="G41" s="29"/>
      <c r="H41" s="129">
        <f t="shared" si="0"/>
        <v>0</v>
      </c>
      <c r="I41" s="20"/>
      <c r="J41" s="29"/>
      <c r="K41" s="129">
        <f t="shared" si="1"/>
        <v>0</v>
      </c>
      <c r="L41" s="20"/>
      <c r="M41" s="29"/>
      <c r="N41" s="129">
        <f t="shared" si="2"/>
        <v>0</v>
      </c>
      <c r="O41" s="17"/>
      <c r="P41" s="29"/>
      <c r="Q41" s="133">
        <f t="shared" si="3"/>
        <v>0</v>
      </c>
      <c r="R41" s="23"/>
      <c r="S41" s="29"/>
      <c r="T41" s="138">
        <f t="shared" si="4"/>
        <v>0</v>
      </c>
      <c r="U41" s="17"/>
      <c r="V41" s="29"/>
      <c r="W41" s="133">
        <f t="shared" si="5"/>
        <v>0</v>
      </c>
      <c r="X41" s="20"/>
      <c r="Y41" s="29"/>
      <c r="Z41" s="129">
        <f t="shared" si="6"/>
        <v>0</v>
      </c>
      <c r="AA41" s="180">
        <f t="shared" si="7"/>
        <v>0</v>
      </c>
      <c r="AB41" s="181"/>
    </row>
    <row r="42" spans="2:29" ht="21.75" customHeight="1">
      <c r="B42" s="164"/>
      <c r="C42" s="37" t="e">
        <f>VLOOKUP(B42,Jobs!B:D,2,FALSE)</f>
        <v>#N/A</v>
      </c>
      <c r="D42" s="33" t="e">
        <f>VLOOKUP(B42,Jobs!B:E,4,FALSE)</f>
        <v>#N/A</v>
      </c>
      <c r="E42" s="121" t="e">
        <f>VLOOKUP(B42,Jobs!B:E,3,FALSE)</f>
        <v>#N/A</v>
      </c>
      <c r="F42" s="15"/>
      <c r="G42" s="28"/>
      <c r="H42" s="128">
        <f t="shared" si="0"/>
        <v>0</v>
      </c>
      <c r="I42" s="19"/>
      <c r="J42" s="28"/>
      <c r="K42" s="128">
        <f t="shared" si="1"/>
        <v>0</v>
      </c>
      <c r="L42" s="19"/>
      <c r="M42" s="28"/>
      <c r="N42" s="128">
        <f t="shared" si="2"/>
        <v>0</v>
      </c>
      <c r="O42" s="15"/>
      <c r="P42" s="28"/>
      <c r="Q42" s="134">
        <f t="shared" si="3"/>
        <v>0</v>
      </c>
      <c r="R42" s="22"/>
      <c r="S42" s="28"/>
      <c r="T42" s="139">
        <f t="shared" si="4"/>
        <v>0</v>
      </c>
      <c r="U42" s="15"/>
      <c r="V42" s="28"/>
      <c r="W42" s="134">
        <f t="shared" si="5"/>
        <v>0</v>
      </c>
      <c r="X42" s="19"/>
      <c r="Y42" s="28"/>
      <c r="Z42" s="128">
        <f t="shared" si="6"/>
        <v>0</v>
      </c>
      <c r="AA42" s="178">
        <f t="shared" si="7"/>
        <v>0</v>
      </c>
      <c r="AB42" s="179"/>
    </row>
    <row r="43" spans="2:29" ht="21.75" customHeight="1" thickBot="1">
      <c r="B43" s="170"/>
      <c r="C43" s="38" t="e">
        <f>VLOOKUP(B43,Jobs!B:D,2,FALSE)</f>
        <v>#N/A</v>
      </c>
      <c r="D43" s="35" t="e">
        <f>VLOOKUP(B43,Jobs!B:E,4,FALSE)</f>
        <v>#N/A</v>
      </c>
      <c r="E43" s="126" t="e">
        <f>VLOOKUP(B43,Jobs!B:E,3,FALSE)</f>
        <v>#N/A</v>
      </c>
      <c r="F43" s="18"/>
      <c r="G43" s="30"/>
      <c r="H43" s="132">
        <f t="shared" si="0"/>
        <v>0</v>
      </c>
      <c r="I43" s="21"/>
      <c r="J43" s="30"/>
      <c r="K43" s="132">
        <f t="shared" si="1"/>
        <v>0</v>
      </c>
      <c r="L43" s="21"/>
      <c r="M43" s="30"/>
      <c r="N43" s="132">
        <f t="shared" si="2"/>
        <v>0</v>
      </c>
      <c r="O43" s="18"/>
      <c r="P43" s="30"/>
      <c r="Q43" s="137">
        <f t="shared" si="3"/>
        <v>0</v>
      </c>
      <c r="R43" s="24"/>
      <c r="S43" s="31"/>
      <c r="T43" s="142">
        <f t="shared" si="4"/>
        <v>0</v>
      </c>
      <c r="U43" s="18"/>
      <c r="V43" s="30"/>
      <c r="W43" s="137">
        <f t="shared" si="5"/>
        <v>0</v>
      </c>
      <c r="X43" s="21"/>
      <c r="Y43" s="30"/>
      <c r="Z43" s="132">
        <f t="shared" si="6"/>
        <v>0</v>
      </c>
      <c r="AA43" s="190">
        <f t="shared" si="7"/>
        <v>0</v>
      </c>
      <c r="AB43" s="191"/>
    </row>
    <row r="44" spans="2:29" ht="18.75" customHeight="1" thickBot="1">
      <c r="B44" s="232">
        <f>WSDate</f>
        <v>39935</v>
      </c>
      <c r="C44" s="102"/>
      <c r="D44" s="102"/>
      <c r="E44" s="103"/>
      <c r="F44" s="236">
        <f>WSDate + 2</f>
        <v>39937</v>
      </c>
      <c r="G44" s="237"/>
      <c r="H44" s="146" t="s">
        <v>22</v>
      </c>
      <c r="I44" s="182">
        <f>WSDate + 3</f>
        <v>39938</v>
      </c>
      <c r="J44" s="183"/>
      <c r="K44" s="146" t="s">
        <v>22</v>
      </c>
      <c r="L44" s="182">
        <f>WSDate + 4</f>
        <v>39939</v>
      </c>
      <c r="M44" s="183"/>
      <c r="N44" s="146" t="s">
        <v>22</v>
      </c>
      <c r="O44" s="182">
        <f>WSDate + 5</f>
        <v>39940</v>
      </c>
      <c r="P44" s="183"/>
      <c r="Q44" s="146" t="s">
        <v>22</v>
      </c>
      <c r="R44" s="182">
        <f>WSDate + 6</f>
        <v>39941</v>
      </c>
      <c r="S44" s="183"/>
      <c r="T44" s="146" t="s">
        <v>22</v>
      </c>
      <c r="U44" s="182">
        <f>WSDate + 7</f>
        <v>39942</v>
      </c>
      <c r="V44" s="183"/>
      <c r="W44" s="146" t="s">
        <v>22</v>
      </c>
      <c r="X44" s="182">
        <f>WSDate + 1</f>
        <v>39936</v>
      </c>
      <c r="Y44" s="183"/>
      <c r="Z44" s="146" t="s">
        <v>22</v>
      </c>
      <c r="AA44" s="147"/>
      <c r="AB44" s="148"/>
      <c r="AC44" s="102"/>
    </row>
    <row r="45" spans="2:29" ht="18.75" customHeight="1" thickTop="1" thickBot="1">
      <c r="B45" s="232"/>
      <c r="C45" s="102"/>
      <c r="D45" s="233" t="s">
        <v>123</v>
      </c>
      <c r="E45" s="234"/>
      <c r="F45" s="234"/>
      <c r="G45" s="235"/>
      <c r="H45" s="149">
        <f>SUM(H11:H43)</f>
        <v>39.000000000000043</v>
      </c>
      <c r="I45" s="150" t="s">
        <v>11</v>
      </c>
      <c r="J45" s="151"/>
      <c r="K45" s="152">
        <f>SUM(K11:K43)</f>
        <v>1.2500000000000169</v>
      </c>
      <c r="L45" s="150" t="s">
        <v>11</v>
      </c>
      <c r="M45" s="151"/>
      <c r="N45" s="152">
        <f>SUM(N11:N43)</f>
        <v>19</v>
      </c>
      <c r="O45" s="150" t="s">
        <v>11</v>
      </c>
      <c r="P45" s="151"/>
      <c r="Q45" s="152">
        <f>SUM(Q11:Q43)</f>
        <v>3.7500000000000151</v>
      </c>
      <c r="R45" s="150" t="s">
        <v>11</v>
      </c>
      <c r="S45" s="151"/>
      <c r="T45" s="152">
        <f>SUM(T11:T43)</f>
        <v>5.0000000000000426</v>
      </c>
      <c r="U45" s="150" t="s">
        <v>11</v>
      </c>
      <c r="V45" s="151"/>
      <c r="W45" s="152">
        <f>SUM(W11:W43)</f>
        <v>6.0000000000000258</v>
      </c>
      <c r="X45" s="150" t="s">
        <v>11</v>
      </c>
      <c r="Y45" s="151"/>
      <c r="Z45" s="152">
        <f>SUM(Z11:Z43)</f>
        <v>17.249999999999993</v>
      </c>
      <c r="AA45" s="153" t="s">
        <v>11</v>
      </c>
      <c r="AB45" s="154"/>
      <c r="AC45" s="102"/>
    </row>
    <row r="46" spans="2:29" ht="13.5" thickBot="1">
      <c r="B46" s="232"/>
      <c r="C46" s="102"/>
      <c r="D46" s="102"/>
      <c r="E46" s="102"/>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02"/>
    </row>
    <row r="47" spans="2:29" ht="18.75" customHeight="1" thickTop="1" thickBot="1">
      <c r="B47" s="232"/>
      <c r="C47" s="155"/>
      <c r="D47" s="42"/>
      <c r="E47" s="103"/>
      <c r="F47" s="103"/>
      <c r="G47" s="103"/>
      <c r="H47" s="156"/>
      <c r="I47" s="157"/>
      <c r="J47" s="157"/>
      <c r="K47" s="156"/>
      <c r="L47" s="157"/>
      <c r="M47" s="157"/>
      <c r="N47" s="156"/>
      <c r="O47" s="157"/>
      <c r="P47" s="157"/>
      <c r="Q47" s="156"/>
      <c r="R47" s="157"/>
      <c r="S47" s="157"/>
      <c r="T47" s="156"/>
      <c r="U47" s="157"/>
      <c r="V47" s="157"/>
      <c r="W47" s="226" t="s">
        <v>124</v>
      </c>
      <c r="X47" s="227"/>
      <c r="Y47" s="227"/>
      <c r="Z47" s="228"/>
      <c r="AA47" s="224">
        <f>SUM(H45,K45,N45,Q45,T45,W45,Z45)</f>
        <v>91.250000000000142</v>
      </c>
      <c r="AB47" s="225"/>
      <c r="AC47" s="102"/>
    </row>
    <row r="48" spans="2:29" ht="36" customHeight="1">
      <c r="B48" s="231" t="s">
        <v>16</v>
      </c>
      <c r="C48" s="155"/>
      <c r="D48" s="103"/>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row>
    <row r="49" spans="2:29" ht="25.5" customHeight="1">
      <c r="B49" s="231"/>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ht="40.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row>
    <row r="52" spans="2:29">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row>
    <row r="53" spans="2:29">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row>
    <row r="54" spans="2:29">
      <c r="B54" s="102"/>
      <c r="C54" s="102"/>
      <c r="D54" s="42" t="s">
        <v>19</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row>
    <row r="55" spans="2:29">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row>
    <row r="56" spans="2:29">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row>
    <row r="57" spans="2:29">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row>
    <row r="63" spans="2:29">
      <c r="E63" s="218" t="s">
        <v>23</v>
      </c>
      <c r="F63" s="219"/>
      <c r="G63" s="219"/>
      <c r="H63" s="219"/>
      <c r="I63" s="219"/>
      <c r="J63" s="219"/>
      <c r="K63" s="219"/>
      <c r="L63" s="219"/>
      <c r="M63" s="220"/>
    </row>
    <row r="64" spans="2:29">
      <c r="E64" s="221"/>
      <c r="F64" s="222"/>
      <c r="G64" s="222"/>
      <c r="H64" s="222"/>
      <c r="I64" s="222"/>
      <c r="J64" s="222"/>
      <c r="K64" s="222"/>
      <c r="L64" s="222"/>
      <c r="M64" s="223"/>
    </row>
  </sheetData>
  <sheetProtection selectLockedCells="1"/>
  <mergeCells count="72">
    <mergeCell ref="B7:E8"/>
    <mergeCell ref="AA22:AB22"/>
    <mergeCell ref="B5:C5"/>
    <mergeCell ref="F7:H7"/>
    <mergeCell ref="R7:T7"/>
    <mergeCell ref="L7:N7"/>
    <mergeCell ref="O7:Q7"/>
    <mergeCell ref="U7:W7"/>
    <mergeCell ref="B48:B49"/>
    <mergeCell ref="B44:B47"/>
    <mergeCell ref="D45:G45"/>
    <mergeCell ref="R44:S44"/>
    <mergeCell ref="AA31:AB31"/>
    <mergeCell ref="F44:G44"/>
    <mergeCell ref="I44:J44"/>
    <mergeCell ref="L44:M44"/>
    <mergeCell ref="O44:P44"/>
    <mergeCell ref="AA41:AB41"/>
    <mergeCell ref="E63:M64"/>
    <mergeCell ref="AA47:AB47"/>
    <mergeCell ref="W47:Z47"/>
    <mergeCell ref="AA15:AB15"/>
    <mergeCell ref="AA16:AB16"/>
    <mergeCell ref="AA17:AB17"/>
    <mergeCell ref="AA27:AB27"/>
    <mergeCell ref="AA29:AB29"/>
    <mergeCell ref="AA30:AB30"/>
    <mergeCell ref="AA23:AB23"/>
    <mergeCell ref="AA40:AB40"/>
    <mergeCell ref="AA35:AB35"/>
    <mergeCell ref="AA36:AB36"/>
    <mergeCell ref="AA37:AB37"/>
    <mergeCell ref="AA34:AB34"/>
    <mergeCell ref="AA32:AB32"/>
    <mergeCell ref="X2:AA2"/>
    <mergeCell ref="X5:AA5"/>
    <mergeCell ref="AA13:AB13"/>
    <mergeCell ref="AA14:AB14"/>
    <mergeCell ref="AA11:AB11"/>
    <mergeCell ref="X4:AA4"/>
    <mergeCell ref="F6:Z6"/>
    <mergeCell ref="F4:H4"/>
    <mergeCell ref="X8:Z8"/>
    <mergeCell ref="X7:Z7"/>
    <mergeCell ref="U4:W4"/>
    <mergeCell ref="U5:W5"/>
    <mergeCell ref="O8:Q8"/>
    <mergeCell ref="R8:T8"/>
    <mergeCell ref="F8:H8"/>
    <mergeCell ref="L8:N8"/>
    <mergeCell ref="I4:K4"/>
    <mergeCell ref="I7:K7"/>
    <mergeCell ref="AA24:AB24"/>
    <mergeCell ref="AA26:AB26"/>
    <mergeCell ref="AA10:AB10"/>
    <mergeCell ref="AA18:AB18"/>
    <mergeCell ref="I8:K8"/>
    <mergeCell ref="U8:W8"/>
    <mergeCell ref="AA12:AB12"/>
    <mergeCell ref="AA25:AB25"/>
    <mergeCell ref="AA28:AB28"/>
    <mergeCell ref="AA19:AB19"/>
    <mergeCell ref="U44:V44"/>
    <mergeCell ref="X44:Y44"/>
    <mergeCell ref="AA8:AB9"/>
    <mergeCell ref="AA20:AB20"/>
    <mergeCell ref="AA21:AB21"/>
    <mergeCell ref="AA33:AB33"/>
    <mergeCell ref="AA38:AB38"/>
    <mergeCell ref="AA42:AB42"/>
    <mergeCell ref="AA43:AB43"/>
    <mergeCell ref="AA39:AB39"/>
  </mergeCells>
  <phoneticPr fontId="21" type="noConversion"/>
  <dataValidations xWindow="216" yWindow="475" count="6">
    <dataValidation allowBlank="1" showInputMessage="1" showErrorMessage="1" promptTitle="Week Starting Date" prompt="This data is gathered from the Jobs worksheet.  All other date information is referenced to this date. Our week starts on Saturday." sqref="X4:AA4"/>
    <dataValidation type="list" allowBlank="1" showInputMessage="1" showErrorMessage="1" errorTitle="No Can Do!" error="That entry must not be valid..." promptTitle="Start Time Entry" prompt="Enter the start time_x000a_when you began to_x000a_work on this task." sqref="F11:F43 X11:X43 I11:I43 L11:L43 O11:O43 R11:R43 U11:U43">
      <formula1>Hours</formula1>
    </dataValidation>
    <dataValidation type="list" allowBlank="1" showInputMessage="1" showErrorMessage="1" errorTitle="No Can Do!" error="The data must be invalid..." promptTitle="Stop Time Entry" prompt="Enter the time that_x000a_you curtailed work on_x000a_this task." sqref="G12:G43 Y11:Y43 J11:J43 M11:M43 P11:P43 S11:S43 V11:V43">
      <formula1>Hours</formula1>
    </dataValidation>
    <dataValidation type="list" allowBlank="1" showInputMessage="1" showErrorMessage="1" promptTitle="Job Number Selection" prompt="Choose the Job Number you are charging your time to from the drop down list.  The Job number must already have been entered into the Jobs worksheet in order to appear in the drop down list." sqref="B11:B43">
      <formula1>JobNumList</formula1>
    </dataValidation>
    <dataValidation allowBlank="1" showInputMessage="1" showErrorMessage="1" promptTitle="Employee Name" prompt="This data is gathered from the Jobs Worksheet." sqref="B5:C5"/>
    <dataValidation type="list" allowBlank="1" showInputMessage="1" showErrorMessage="1" errorTitle="No Can Do!" error="The data must be invalid..." promptTitle="Stop Time Entry" prompt="Enter the time that_x000a_you curtailed work_x000a_on this task." sqref="G11">
      <formula1>Hours</formula1>
    </dataValidation>
  </dataValidations>
  <printOptions horizontalCentered="1" verticalCentered="1"/>
  <pageMargins left="0.57999999999999996" right="0.34" top="0.13" bottom="0.13" header="0" footer="0"/>
  <pageSetup scale="49" firstPageNumber="0" orientation="landscape" r:id="rId1"/>
  <headerFooter scaleWithDoc="0"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20"/>
    <pageSetUpPr fitToPage="1"/>
  </sheetPr>
  <dimension ref="B1:L191"/>
  <sheetViews>
    <sheetView showGridLines="0" zoomScaleNormal="100" workbookViewId="0">
      <pane ySplit="2" topLeftCell="A3" activePane="bottomLeft" state="frozen"/>
      <selection pane="bottomLeft" activeCell="G91" sqref="G91"/>
    </sheetView>
  </sheetViews>
  <sheetFormatPr defaultRowHeight="12.75"/>
  <cols>
    <col min="1" max="1" width="1" customWidth="1"/>
    <col min="2" max="2" width="20.42578125" customWidth="1"/>
    <col min="3" max="3" width="40.85546875" customWidth="1"/>
    <col min="4" max="4" width="7.5703125" customWidth="1"/>
    <col min="5" max="5" width="6.7109375" customWidth="1"/>
    <col min="6" max="6" width="3" customWidth="1"/>
    <col min="7" max="7" width="24.28515625" customWidth="1"/>
    <col min="8" max="8" width="25.42578125" customWidth="1"/>
    <col min="9" max="9" width="2.140625" customWidth="1"/>
    <col min="12" max="12" width="21.7109375" customWidth="1"/>
    <col min="13" max="13" width="22.42578125" customWidth="1"/>
  </cols>
  <sheetData>
    <row r="1" spans="2:9" ht="4.5" customHeight="1" thickBot="1"/>
    <row r="2" spans="2:9" ht="15.75" customHeight="1" thickBot="1">
      <c r="B2" s="87" t="s">
        <v>2</v>
      </c>
      <c r="C2" s="88" t="s">
        <v>17</v>
      </c>
      <c r="D2" s="88" t="s">
        <v>12</v>
      </c>
      <c r="E2" s="89" t="s">
        <v>10</v>
      </c>
      <c r="F2" s="5"/>
      <c r="G2" s="5"/>
      <c r="H2" s="5"/>
      <c r="I2" s="6"/>
    </row>
    <row r="3" spans="2:9" ht="15.75" customHeight="1">
      <c r="B3" s="90" t="s">
        <v>134</v>
      </c>
      <c r="C3" s="91" t="s">
        <v>182</v>
      </c>
      <c r="D3" s="92" t="s">
        <v>3</v>
      </c>
      <c r="E3" s="93">
        <v>10</v>
      </c>
      <c r="F3" s="2"/>
      <c r="G3" s="248" t="s">
        <v>230</v>
      </c>
      <c r="H3" s="249"/>
      <c r="I3" s="7"/>
    </row>
    <row r="4" spans="2:9" ht="15.75" customHeight="1">
      <c r="B4" s="94" t="s">
        <v>135</v>
      </c>
      <c r="C4" s="95" t="s">
        <v>183</v>
      </c>
      <c r="D4" s="96" t="s">
        <v>3</v>
      </c>
      <c r="E4" s="97">
        <v>20</v>
      </c>
      <c r="F4" s="2"/>
      <c r="G4" s="250"/>
      <c r="H4" s="251"/>
      <c r="I4" s="7"/>
    </row>
    <row r="5" spans="2:9" ht="15.75" customHeight="1">
      <c r="B5" s="94" t="s">
        <v>136</v>
      </c>
      <c r="C5" s="95" t="s">
        <v>184</v>
      </c>
      <c r="D5" s="96" t="s">
        <v>3</v>
      </c>
      <c r="E5" s="97">
        <v>60</v>
      </c>
      <c r="F5" s="2"/>
      <c r="G5" s="250"/>
      <c r="H5" s="251"/>
      <c r="I5" s="7"/>
    </row>
    <row r="6" spans="2:9" ht="15.75" customHeight="1">
      <c r="B6" s="94" t="s">
        <v>137</v>
      </c>
      <c r="C6" s="95" t="s">
        <v>185</v>
      </c>
      <c r="D6" s="96" t="s">
        <v>3</v>
      </c>
      <c r="E6" s="97">
        <v>80</v>
      </c>
      <c r="F6" s="2"/>
      <c r="G6" s="250"/>
      <c r="H6" s="251"/>
      <c r="I6" s="7"/>
    </row>
    <row r="7" spans="2:9" ht="15.75" customHeight="1">
      <c r="B7" s="94" t="s">
        <v>138</v>
      </c>
      <c r="C7" s="95" t="s">
        <v>186</v>
      </c>
      <c r="D7" s="96" t="s">
        <v>3</v>
      </c>
      <c r="E7" s="97">
        <v>10</v>
      </c>
      <c r="F7" s="2"/>
      <c r="G7" s="250"/>
      <c r="H7" s="251"/>
      <c r="I7" s="7"/>
    </row>
    <row r="8" spans="2:9" ht="15.75" customHeight="1">
      <c r="B8" s="94" t="s">
        <v>139</v>
      </c>
      <c r="C8" s="95" t="s">
        <v>187</v>
      </c>
      <c r="D8" s="96" t="s">
        <v>3</v>
      </c>
      <c r="E8" s="97">
        <v>20</v>
      </c>
      <c r="F8" s="2"/>
      <c r="G8" s="250"/>
      <c r="H8" s="251"/>
      <c r="I8" s="7"/>
    </row>
    <row r="9" spans="2:9" ht="15.75" customHeight="1">
      <c r="B9" s="94" t="s">
        <v>140</v>
      </c>
      <c r="C9" s="95" t="s">
        <v>188</v>
      </c>
      <c r="D9" s="96" t="s">
        <v>3</v>
      </c>
      <c r="E9" s="97">
        <v>60</v>
      </c>
      <c r="F9" s="2"/>
      <c r="G9" s="250"/>
      <c r="H9" s="251"/>
      <c r="I9" s="7"/>
    </row>
    <row r="10" spans="2:9" ht="15.75" customHeight="1">
      <c r="B10" s="94" t="s">
        <v>141</v>
      </c>
      <c r="C10" s="95" t="s">
        <v>189</v>
      </c>
      <c r="D10" s="96" t="s">
        <v>3</v>
      </c>
      <c r="E10" s="97">
        <v>80</v>
      </c>
      <c r="F10" s="2"/>
      <c r="G10" s="250"/>
      <c r="H10" s="251"/>
      <c r="I10" s="7"/>
    </row>
    <row r="11" spans="2:9" ht="15.75" customHeight="1">
      <c r="B11" s="94" t="s">
        <v>142</v>
      </c>
      <c r="C11" s="95" t="s">
        <v>190</v>
      </c>
      <c r="D11" s="96" t="s">
        <v>4</v>
      </c>
      <c r="E11" s="97">
        <v>10</v>
      </c>
      <c r="F11" s="2"/>
      <c r="G11" s="250"/>
      <c r="H11" s="251"/>
      <c r="I11" s="7"/>
    </row>
    <row r="12" spans="2:9" ht="15.75" customHeight="1">
      <c r="B12" s="94" t="s">
        <v>143</v>
      </c>
      <c r="C12" s="95" t="s">
        <v>191</v>
      </c>
      <c r="D12" s="96" t="s">
        <v>4</v>
      </c>
      <c r="E12" s="97">
        <v>10</v>
      </c>
      <c r="F12" s="2"/>
      <c r="G12" s="250"/>
      <c r="H12" s="251"/>
      <c r="I12" s="7"/>
    </row>
    <row r="13" spans="2:9" ht="15.75" customHeight="1">
      <c r="B13" s="94" t="s">
        <v>144</v>
      </c>
      <c r="C13" s="95" t="s">
        <v>192</v>
      </c>
      <c r="D13" s="96" t="s">
        <v>4</v>
      </c>
      <c r="E13" s="97">
        <v>10</v>
      </c>
      <c r="F13" s="2"/>
      <c r="G13" s="250"/>
      <c r="H13" s="251"/>
      <c r="I13" s="7"/>
    </row>
    <row r="14" spans="2:9" ht="15.75" customHeight="1">
      <c r="B14" s="94" t="s">
        <v>145</v>
      </c>
      <c r="C14" s="95" t="s">
        <v>193</v>
      </c>
      <c r="D14" s="96" t="s">
        <v>4</v>
      </c>
      <c r="E14" s="97">
        <v>0</v>
      </c>
      <c r="F14" s="2"/>
      <c r="G14" s="250"/>
      <c r="H14" s="251"/>
      <c r="I14" s="7"/>
    </row>
    <row r="15" spans="2:9" ht="15.75" customHeight="1">
      <c r="B15" s="94" t="s">
        <v>146</v>
      </c>
      <c r="C15" s="95" t="s">
        <v>194</v>
      </c>
      <c r="D15" s="96" t="s">
        <v>4</v>
      </c>
      <c r="E15" s="97">
        <v>10</v>
      </c>
      <c r="F15" s="2"/>
      <c r="G15" s="250"/>
      <c r="H15" s="251"/>
      <c r="I15" s="7"/>
    </row>
    <row r="16" spans="2:9" ht="15.75" customHeight="1">
      <c r="B16" s="94" t="s">
        <v>147</v>
      </c>
      <c r="C16" s="95" t="s">
        <v>195</v>
      </c>
      <c r="D16" s="96" t="s">
        <v>4</v>
      </c>
      <c r="E16" s="97">
        <v>0</v>
      </c>
      <c r="F16" s="2"/>
      <c r="G16" s="250"/>
      <c r="H16" s="251"/>
      <c r="I16" s="7"/>
    </row>
    <row r="17" spans="2:12" ht="15.75" customHeight="1">
      <c r="B17" s="94" t="s">
        <v>148</v>
      </c>
      <c r="C17" s="95" t="s">
        <v>196</v>
      </c>
      <c r="D17" s="96" t="s">
        <v>4</v>
      </c>
      <c r="E17" s="97">
        <v>10</v>
      </c>
      <c r="F17" s="2"/>
      <c r="G17" s="250"/>
      <c r="H17" s="251"/>
      <c r="I17" s="7"/>
    </row>
    <row r="18" spans="2:12" ht="15.75" customHeight="1">
      <c r="B18" s="94" t="s">
        <v>149</v>
      </c>
      <c r="C18" s="95" t="s">
        <v>197</v>
      </c>
      <c r="D18" s="96" t="s">
        <v>4</v>
      </c>
      <c r="E18" s="97">
        <v>13</v>
      </c>
      <c r="F18" s="2"/>
      <c r="G18" s="250"/>
      <c r="H18" s="251"/>
      <c r="I18" s="7"/>
    </row>
    <row r="19" spans="2:12" ht="15.75" customHeight="1">
      <c r="B19" s="94" t="s">
        <v>150</v>
      </c>
      <c r="C19" s="95" t="s">
        <v>198</v>
      </c>
      <c r="D19" s="96" t="s">
        <v>3</v>
      </c>
      <c r="E19" s="97">
        <v>10</v>
      </c>
      <c r="F19" s="2"/>
      <c r="G19" s="250"/>
      <c r="H19" s="251"/>
      <c r="I19" s="7"/>
    </row>
    <row r="20" spans="2:12" ht="15.75" customHeight="1">
      <c r="B20" s="94" t="s">
        <v>151</v>
      </c>
      <c r="C20" s="95" t="s">
        <v>199</v>
      </c>
      <c r="D20" s="96" t="s">
        <v>4</v>
      </c>
      <c r="E20" s="97">
        <v>10</v>
      </c>
      <c r="F20" s="2"/>
      <c r="G20" s="250"/>
      <c r="H20" s="251"/>
      <c r="I20" s="7"/>
    </row>
    <row r="21" spans="2:12" ht="15.75" customHeight="1">
      <c r="B21" s="94" t="s">
        <v>152</v>
      </c>
      <c r="C21" s="95" t="s">
        <v>200</v>
      </c>
      <c r="D21" s="96" t="s">
        <v>3</v>
      </c>
      <c r="E21" s="97">
        <v>10</v>
      </c>
      <c r="F21" s="2"/>
      <c r="G21" s="250"/>
      <c r="H21" s="251"/>
      <c r="I21" s="7"/>
    </row>
    <row r="22" spans="2:12" ht="15.75" customHeight="1">
      <c r="B22" s="94" t="s">
        <v>153</v>
      </c>
      <c r="C22" s="95" t="s">
        <v>201</v>
      </c>
      <c r="D22" s="96" t="s">
        <v>4</v>
      </c>
      <c r="E22" s="97">
        <v>10</v>
      </c>
      <c r="F22" s="2"/>
      <c r="G22" s="250"/>
      <c r="H22" s="251"/>
      <c r="I22" s="7"/>
    </row>
    <row r="23" spans="2:12" ht="15.75" customHeight="1">
      <c r="B23" s="94" t="s">
        <v>154</v>
      </c>
      <c r="C23" s="95" t="s">
        <v>202</v>
      </c>
      <c r="D23" s="96" t="s">
        <v>3</v>
      </c>
      <c r="E23" s="97">
        <v>10</v>
      </c>
      <c r="F23" s="2"/>
      <c r="G23" s="250"/>
      <c r="H23" s="251"/>
      <c r="I23" s="7"/>
    </row>
    <row r="24" spans="2:12" ht="15.75" customHeight="1">
      <c r="B24" s="94" t="s">
        <v>155</v>
      </c>
      <c r="C24" s="95" t="s">
        <v>203</v>
      </c>
      <c r="D24" s="96" t="s">
        <v>3</v>
      </c>
      <c r="E24" s="97">
        <v>10</v>
      </c>
      <c r="F24" s="2"/>
      <c r="G24" s="250"/>
      <c r="H24" s="251"/>
      <c r="I24" s="7"/>
    </row>
    <row r="25" spans="2:12" ht="15.75" customHeight="1">
      <c r="B25" s="94" t="s">
        <v>156</v>
      </c>
      <c r="C25" s="95" t="s">
        <v>204</v>
      </c>
      <c r="D25" s="96" t="s">
        <v>3</v>
      </c>
      <c r="E25" s="97">
        <v>10</v>
      </c>
      <c r="F25" s="2"/>
      <c r="G25" s="250"/>
      <c r="H25" s="251"/>
      <c r="I25" s="7"/>
    </row>
    <row r="26" spans="2:12" ht="15.75" customHeight="1" thickBot="1">
      <c r="B26" s="94" t="s">
        <v>157</v>
      </c>
      <c r="C26" s="95" t="s">
        <v>205</v>
      </c>
      <c r="D26" s="96" t="s">
        <v>4</v>
      </c>
      <c r="E26" s="97">
        <v>0</v>
      </c>
      <c r="F26" s="2"/>
      <c r="G26" s="252"/>
      <c r="H26" s="253"/>
      <c r="I26" s="7"/>
    </row>
    <row r="27" spans="2:12" ht="15.75" customHeight="1">
      <c r="B27" s="94" t="s">
        <v>158</v>
      </c>
      <c r="C27" s="95" t="s">
        <v>206</v>
      </c>
      <c r="D27" s="96" t="s">
        <v>4</v>
      </c>
      <c r="E27" s="97">
        <v>1</v>
      </c>
      <c r="F27" s="2"/>
      <c r="G27" s="1"/>
      <c r="H27" s="1"/>
      <c r="I27" s="7"/>
    </row>
    <row r="28" spans="2:12" ht="15.75" customHeight="1">
      <c r="B28" s="94" t="s">
        <v>159</v>
      </c>
      <c r="C28" s="95" t="s">
        <v>207</v>
      </c>
      <c r="D28" s="96" t="s">
        <v>3</v>
      </c>
      <c r="E28" s="97">
        <v>10</v>
      </c>
      <c r="F28" s="2"/>
      <c r="G28" s="1"/>
      <c r="H28" s="1"/>
      <c r="I28" s="7"/>
    </row>
    <row r="29" spans="2:12" ht="15.75" customHeight="1">
      <c r="B29" s="94" t="s">
        <v>160</v>
      </c>
      <c r="C29" s="95" t="s">
        <v>208</v>
      </c>
      <c r="D29" s="96" t="s">
        <v>3</v>
      </c>
      <c r="E29" s="97">
        <v>5</v>
      </c>
      <c r="F29" s="2"/>
      <c r="G29" s="12"/>
      <c r="H29" s="1"/>
      <c r="I29" s="7"/>
      <c r="K29" s="254"/>
      <c r="L29" s="254"/>
    </row>
    <row r="30" spans="2:12" ht="15.75" customHeight="1">
      <c r="B30" s="94" t="s">
        <v>161</v>
      </c>
      <c r="C30" s="95" t="s">
        <v>209</v>
      </c>
      <c r="D30" s="96" t="s">
        <v>3</v>
      </c>
      <c r="E30" s="97">
        <v>0</v>
      </c>
      <c r="F30" s="2"/>
      <c r="G30" s="1"/>
      <c r="H30" s="1"/>
      <c r="I30" s="7"/>
      <c r="K30" s="254"/>
      <c r="L30" s="254"/>
    </row>
    <row r="31" spans="2:12" ht="15.75" customHeight="1">
      <c r="B31" s="94" t="s">
        <v>162</v>
      </c>
      <c r="C31" s="95" t="s">
        <v>210</v>
      </c>
      <c r="D31" s="96" t="s">
        <v>4</v>
      </c>
      <c r="E31" s="97">
        <v>15</v>
      </c>
      <c r="F31" s="2"/>
      <c r="G31" s="11"/>
      <c r="H31" s="1"/>
      <c r="I31" s="7"/>
    </row>
    <row r="32" spans="2:12" ht="15.75" customHeight="1">
      <c r="B32" s="94" t="s">
        <v>163</v>
      </c>
      <c r="C32" s="95" t="s">
        <v>211</v>
      </c>
      <c r="D32" s="96" t="s">
        <v>4</v>
      </c>
      <c r="E32" s="97">
        <v>25</v>
      </c>
      <c r="F32" s="2"/>
      <c r="G32" s="1"/>
      <c r="H32" s="1"/>
      <c r="I32" s="7"/>
    </row>
    <row r="33" spans="2:9" ht="15.75" customHeight="1">
      <c r="B33" s="94" t="s">
        <v>164</v>
      </c>
      <c r="C33" s="95" t="s">
        <v>212</v>
      </c>
      <c r="D33" s="96" t="s">
        <v>4</v>
      </c>
      <c r="E33" s="97">
        <v>18</v>
      </c>
      <c r="F33" s="2"/>
      <c r="G33" s="1"/>
      <c r="H33" s="1"/>
      <c r="I33" s="7"/>
    </row>
    <row r="34" spans="2:9" ht="15.75" customHeight="1">
      <c r="B34" s="94" t="s">
        <v>165</v>
      </c>
      <c r="C34" s="95" t="s">
        <v>213</v>
      </c>
      <c r="D34" s="96" t="s">
        <v>4</v>
      </c>
      <c r="E34" s="97">
        <v>65</v>
      </c>
      <c r="F34" s="2"/>
      <c r="G34" s="2"/>
      <c r="H34" s="2"/>
      <c r="I34" s="7"/>
    </row>
    <row r="35" spans="2:9" ht="15.75" customHeight="1">
      <c r="B35" s="94" t="s">
        <v>166</v>
      </c>
      <c r="C35" s="95" t="s">
        <v>214</v>
      </c>
      <c r="D35" s="96" t="s">
        <v>4</v>
      </c>
      <c r="E35" s="97">
        <v>85</v>
      </c>
      <c r="F35" s="2"/>
      <c r="G35" s="2"/>
      <c r="H35" s="2"/>
      <c r="I35" s="7"/>
    </row>
    <row r="36" spans="2:9" ht="15.75" customHeight="1">
      <c r="B36" s="94" t="s">
        <v>167</v>
      </c>
      <c r="C36" s="95" t="s">
        <v>215</v>
      </c>
      <c r="D36" s="96" t="s">
        <v>4</v>
      </c>
      <c r="E36" s="97">
        <v>18</v>
      </c>
      <c r="F36" s="2"/>
      <c r="G36" s="2"/>
      <c r="H36" s="2"/>
      <c r="I36" s="7"/>
    </row>
    <row r="37" spans="2:9" ht="15.75" customHeight="1">
      <c r="B37" s="94" t="s">
        <v>168</v>
      </c>
      <c r="C37" s="95" t="s">
        <v>216</v>
      </c>
      <c r="D37" s="96" t="s">
        <v>3</v>
      </c>
      <c r="E37" s="97">
        <v>10</v>
      </c>
      <c r="F37" s="2"/>
      <c r="G37" s="2"/>
      <c r="H37" s="2"/>
      <c r="I37" s="7"/>
    </row>
    <row r="38" spans="2:9" ht="15.75" customHeight="1">
      <c r="B38" s="94" t="s">
        <v>169</v>
      </c>
      <c r="C38" s="95" t="s">
        <v>217</v>
      </c>
      <c r="D38" s="96" t="s">
        <v>3</v>
      </c>
      <c r="E38" s="97">
        <v>10</v>
      </c>
      <c r="F38" s="2"/>
      <c r="G38" s="2"/>
      <c r="H38" s="2"/>
      <c r="I38" s="7"/>
    </row>
    <row r="39" spans="2:9" ht="15.75" customHeight="1">
      <c r="B39" s="94" t="s">
        <v>170</v>
      </c>
      <c r="C39" s="95" t="s">
        <v>218</v>
      </c>
      <c r="D39" s="96" t="s">
        <v>4</v>
      </c>
      <c r="E39" s="97">
        <v>10</v>
      </c>
      <c r="F39" s="2"/>
      <c r="G39" s="2"/>
      <c r="H39" s="2"/>
      <c r="I39" s="7"/>
    </row>
    <row r="40" spans="2:9" ht="15.75" customHeight="1">
      <c r="B40" s="94" t="s">
        <v>171</v>
      </c>
      <c r="C40" s="95" t="s">
        <v>219</v>
      </c>
      <c r="D40" s="96" t="s">
        <v>3</v>
      </c>
      <c r="E40" s="97">
        <v>10</v>
      </c>
      <c r="F40" s="2"/>
      <c r="G40" s="2"/>
      <c r="H40" s="2"/>
      <c r="I40" s="7"/>
    </row>
    <row r="41" spans="2:9" ht="15.75" customHeight="1">
      <c r="B41" s="94" t="s">
        <v>172</v>
      </c>
      <c r="C41" s="95" t="s">
        <v>220</v>
      </c>
      <c r="D41" s="96" t="s">
        <v>4</v>
      </c>
      <c r="E41" s="97">
        <v>0</v>
      </c>
      <c r="F41" s="2"/>
      <c r="G41" s="2"/>
      <c r="H41" s="2"/>
      <c r="I41" s="7"/>
    </row>
    <row r="42" spans="2:9" ht="15.75" customHeight="1">
      <c r="B42" s="94" t="s">
        <v>173</v>
      </c>
      <c r="C42" s="95" t="s">
        <v>221</v>
      </c>
      <c r="D42" s="96" t="s">
        <v>4</v>
      </c>
      <c r="E42" s="97">
        <v>10</v>
      </c>
      <c r="F42" s="2"/>
      <c r="G42" s="1"/>
      <c r="H42" s="1"/>
      <c r="I42" s="7"/>
    </row>
    <row r="43" spans="2:9" ht="15.75" customHeight="1">
      <c r="B43" s="94" t="s">
        <v>174</v>
      </c>
      <c r="C43" s="95" t="s">
        <v>222</v>
      </c>
      <c r="D43" s="96" t="s">
        <v>4</v>
      </c>
      <c r="E43" s="97">
        <v>4</v>
      </c>
      <c r="F43" s="2"/>
      <c r="G43" s="1"/>
      <c r="H43" s="1"/>
      <c r="I43" s="7"/>
    </row>
    <row r="44" spans="2:9" ht="15.75" customHeight="1">
      <c r="B44" s="94" t="s">
        <v>175</v>
      </c>
      <c r="C44" s="95" t="s">
        <v>223</v>
      </c>
      <c r="D44" s="96" t="s">
        <v>3</v>
      </c>
      <c r="E44" s="97">
        <v>10</v>
      </c>
      <c r="F44" s="2"/>
      <c r="G44" s="1"/>
      <c r="H44" s="1"/>
      <c r="I44" s="7"/>
    </row>
    <row r="45" spans="2:9" ht="15.75" customHeight="1">
      <c r="B45" s="94" t="s">
        <v>176</v>
      </c>
      <c r="C45" s="95" t="s">
        <v>224</v>
      </c>
      <c r="D45" s="96" t="s">
        <v>4</v>
      </c>
      <c r="E45" s="97">
        <v>0</v>
      </c>
      <c r="F45" s="2"/>
      <c r="G45" s="1"/>
      <c r="H45" s="1"/>
      <c r="I45" s="7"/>
    </row>
    <row r="46" spans="2:9" ht="15.75" customHeight="1">
      <c r="B46" s="94" t="s">
        <v>177</v>
      </c>
      <c r="C46" s="95" t="s">
        <v>225</v>
      </c>
      <c r="D46" s="96" t="s">
        <v>3</v>
      </c>
      <c r="E46" s="97">
        <v>10</v>
      </c>
      <c r="F46" s="2"/>
      <c r="G46" s="1"/>
      <c r="H46" s="1"/>
      <c r="I46" s="7"/>
    </row>
    <row r="47" spans="2:9" ht="15.75" customHeight="1">
      <c r="B47" s="94" t="s">
        <v>178</v>
      </c>
      <c r="C47" s="95" t="s">
        <v>226</v>
      </c>
      <c r="D47" s="96" t="s">
        <v>3</v>
      </c>
      <c r="E47" s="97">
        <v>10</v>
      </c>
      <c r="F47" s="2"/>
      <c r="G47" s="1"/>
      <c r="H47" s="1"/>
      <c r="I47" s="7"/>
    </row>
    <row r="48" spans="2:9" ht="15.75" customHeight="1">
      <c r="B48" s="94" t="s">
        <v>179</v>
      </c>
      <c r="C48" s="95" t="s">
        <v>227</v>
      </c>
      <c r="D48" s="96" t="s">
        <v>3</v>
      </c>
      <c r="E48" s="97">
        <v>10</v>
      </c>
      <c r="F48" s="2"/>
      <c r="G48" s="2"/>
      <c r="H48" s="2"/>
      <c r="I48" s="7"/>
    </row>
    <row r="49" spans="2:9" ht="15.75" customHeight="1">
      <c r="B49" s="94" t="s">
        <v>180</v>
      </c>
      <c r="C49" s="95" t="s">
        <v>228</v>
      </c>
      <c r="D49" s="96" t="s">
        <v>3</v>
      </c>
      <c r="E49" s="97">
        <v>10</v>
      </c>
      <c r="F49" s="2"/>
      <c r="G49" s="2"/>
      <c r="H49" s="2"/>
      <c r="I49" s="7"/>
    </row>
    <row r="50" spans="2:9" ht="15.75" customHeight="1">
      <c r="B50" s="94" t="s">
        <v>181</v>
      </c>
      <c r="C50" s="95" t="s">
        <v>229</v>
      </c>
      <c r="D50" s="96" t="s">
        <v>3</v>
      </c>
      <c r="E50" s="97">
        <v>55</v>
      </c>
      <c r="F50" s="2"/>
      <c r="G50" s="2"/>
      <c r="H50" s="2"/>
      <c r="I50" s="7"/>
    </row>
    <row r="51" spans="2:9" ht="15.75" customHeight="1">
      <c r="B51" s="94" t="s">
        <v>5</v>
      </c>
      <c r="C51" s="95" t="s">
        <v>6</v>
      </c>
      <c r="D51" s="96" t="s">
        <v>235</v>
      </c>
      <c r="E51" s="97">
        <v>10</v>
      </c>
      <c r="F51" s="2"/>
      <c r="G51" s="2"/>
      <c r="H51" s="2"/>
      <c r="I51" s="7"/>
    </row>
    <row r="52" spans="2:9" ht="15.75" customHeight="1">
      <c r="B52" s="94"/>
      <c r="C52" s="95"/>
      <c r="D52" s="96"/>
      <c r="E52" s="97"/>
      <c r="F52" s="2"/>
      <c r="G52" s="2"/>
      <c r="H52" s="2"/>
      <c r="I52" s="7"/>
    </row>
    <row r="53" spans="2:9" ht="15.75" customHeight="1">
      <c r="B53" s="94"/>
      <c r="C53" s="95"/>
      <c r="D53" s="96"/>
      <c r="E53" s="97"/>
      <c r="F53" s="2"/>
      <c r="G53" s="2"/>
      <c r="H53" s="2"/>
      <c r="I53" s="7"/>
    </row>
    <row r="54" spans="2:9" ht="15.75" customHeight="1">
      <c r="B54" s="94"/>
      <c r="C54" s="95"/>
      <c r="D54" s="96"/>
      <c r="E54" s="97"/>
      <c r="F54" s="2"/>
      <c r="G54" s="2"/>
      <c r="H54" s="2"/>
      <c r="I54" s="7"/>
    </row>
    <row r="55" spans="2:9" ht="15.75" customHeight="1">
      <c r="B55" s="94"/>
      <c r="C55" s="95"/>
      <c r="D55" s="96"/>
      <c r="E55" s="97"/>
      <c r="F55" s="2"/>
      <c r="G55" s="2"/>
      <c r="H55" s="2"/>
      <c r="I55" s="7"/>
    </row>
    <row r="56" spans="2:9" ht="15.75" customHeight="1">
      <c r="B56" s="94"/>
      <c r="C56" s="95"/>
      <c r="D56" s="96"/>
      <c r="E56" s="97"/>
      <c r="F56" s="2"/>
      <c r="G56" s="1"/>
      <c r="H56" s="1"/>
      <c r="I56" s="7"/>
    </row>
    <row r="57" spans="2:9" ht="15.75" customHeight="1">
      <c r="B57" s="94"/>
      <c r="C57" s="95"/>
      <c r="D57" s="96"/>
      <c r="E57" s="97"/>
      <c r="F57" s="2"/>
      <c r="G57" s="2"/>
      <c r="H57" s="2"/>
      <c r="I57" s="7"/>
    </row>
    <row r="58" spans="2:9" ht="15.75" customHeight="1">
      <c r="B58" s="94"/>
      <c r="C58" s="95"/>
      <c r="D58" s="96"/>
      <c r="E58" s="97"/>
      <c r="F58" s="2"/>
      <c r="G58" s="2"/>
      <c r="H58" s="2"/>
      <c r="I58" s="7"/>
    </row>
    <row r="59" spans="2:9" ht="15.75" customHeight="1">
      <c r="B59" s="94"/>
      <c r="C59" s="95"/>
      <c r="D59" s="96"/>
      <c r="E59" s="97"/>
      <c r="F59" s="2"/>
      <c r="G59" s="2"/>
      <c r="H59" s="2"/>
      <c r="I59" s="7"/>
    </row>
    <row r="60" spans="2:9" ht="15.75" customHeight="1">
      <c r="B60" s="94"/>
      <c r="C60" s="95"/>
      <c r="D60" s="96"/>
      <c r="E60" s="97"/>
      <c r="F60" s="2"/>
      <c r="G60" s="2"/>
      <c r="H60" s="2"/>
      <c r="I60" s="7"/>
    </row>
    <row r="61" spans="2:9" ht="15.75" customHeight="1">
      <c r="B61" s="94"/>
      <c r="C61" s="95"/>
      <c r="D61" s="96"/>
      <c r="E61" s="97"/>
      <c r="F61" s="2"/>
      <c r="G61" s="1"/>
      <c r="H61" s="1"/>
      <c r="I61" s="7"/>
    </row>
    <row r="62" spans="2:9" ht="15.75" customHeight="1">
      <c r="B62" s="94"/>
      <c r="C62" s="95"/>
      <c r="D62" s="96"/>
      <c r="E62" s="97"/>
      <c r="F62" s="2"/>
      <c r="G62" s="1"/>
      <c r="H62" s="1"/>
      <c r="I62" s="7"/>
    </row>
    <row r="63" spans="2:9" ht="15.75" customHeight="1">
      <c r="B63" s="94"/>
      <c r="C63" s="95"/>
      <c r="D63" s="96"/>
      <c r="E63" s="97"/>
      <c r="F63" s="2"/>
      <c r="G63" s="2"/>
      <c r="H63" s="2"/>
      <c r="I63" s="7"/>
    </row>
    <row r="64" spans="2:9" ht="15.75" customHeight="1">
      <c r="B64" s="94"/>
      <c r="C64" s="95"/>
      <c r="D64" s="96"/>
      <c r="E64" s="97"/>
      <c r="F64" s="2"/>
      <c r="G64" s="2"/>
      <c r="H64" s="2"/>
      <c r="I64" s="7"/>
    </row>
    <row r="65" spans="2:9" ht="15.75" customHeight="1">
      <c r="B65" s="94"/>
      <c r="C65" s="95"/>
      <c r="D65" s="96"/>
      <c r="E65" s="97"/>
      <c r="F65" s="2"/>
      <c r="G65" s="2"/>
      <c r="H65" s="2"/>
      <c r="I65" s="7"/>
    </row>
    <row r="66" spans="2:9" ht="15.75" customHeight="1">
      <c r="B66" s="94"/>
      <c r="C66" s="95"/>
      <c r="D66" s="96"/>
      <c r="E66" s="97"/>
      <c r="F66" s="2"/>
      <c r="G66" s="2"/>
      <c r="H66" s="2"/>
      <c r="I66" s="7"/>
    </row>
    <row r="67" spans="2:9" ht="15.75" customHeight="1">
      <c r="B67" s="94"/>
      <c r="C67" s="95"/>
      <c r="D67" s="96"/>
      <c r="E67" s="97"/>
      <c r="F67" s="2"/>
      <c r="G67" s="1"/>
      <c r="H67" s="1"/>
      <c r="I67" s="7"/>
    </row>
    <row r="68" spans="2:9" ht="15.75" customHeight="1">
      <c r="B68" s="94"/>
      <c r="C68" s="95"/>
      <c r="D68" s="96"/>
      <c r="E68" s="97"/>
      <c r="F68" s="2"/>
      <c r="G68" s="2"/>
      <c r="H68" s="2"/>
      <c r="I68" s="7"/>
    </row>
    <row r="69" spans="2:9" ht="15.75" customHeight="1">
      <c r="B69" s="94"/>
      <c r="C69" s="95"/>
      <c r="D69" s="96"/>
      <c r="E69" s="97"/>
      <c r="F69" s="2"/>
      <c r="G69" s="2"/>
      <c r="H69" s="2"/>
      <c r="I69" s="7"/>
    </row>
    <row r="70" spans="2:9" ht="15.75" customHeight="1">
      <c r="B70" s="94"/>
      <c r="C70" s="95"/>
      <c r="D70" s="96"/>
      <c r="E70" s="97"/>
      <c r="F70" s="2"/>
      <c r="G70" s="2"/>
      <c r="H70" s="2"/>
      <c r="I70" s="7"/>
    </row>
    <row r="71" spans="2:9" ht="15.75" customHeight="1">
      <c r="B71" s="94"/>
      <c r="C71" s="95"/>
      <c r="D71" s="96"/>
      <c r="E71" s="97"/>
      <c r="F71" s="2"/>
      <c r="G71" s="2"/>
      <c r="H71" s="2"/>
      <c r="I71" s="7"/>
    </row>
    <row r="72" spans="2:9" ht="15.75" customHeight="1">
      <c r="B72" s="94"/>
      <c r="C72" s="95"/>
      <c r="D72" s="96"/>
      <c r="E72" s="97"/>
      <c r="F72" s="2"/>
      <c r="G72" s="1"/>
      <c r="H72" s="1"/>
      <c r="I72" s="7"/>
    </row>
    <row r="73" spans="2:9" ht="15.75" customHeight="1">
      <c r="B73" s="94"/>
      <c r="C73" s="95"/>
      <c r="D73" s="96"/>
      <c r="E73" s="97"/>
      <c r="F73" s="2"/>
      <c r="G73" s="1"/>
      <c r="H73" s="1"/>
      <c r="I73" s="7"/>
    </row>
    <row r="74" spans="2:9" ht="15.75" customHeight="1" thickBot="1">
      <c r="B74" s="94"/>
      <c r="C74" s="95"/>
      <c r="D74" s="96"/>
      <c r="E74" s="97"/>
      <c r="F74" s="2"/>
      <c r="G74" s="1"/>
      <c r="H74" s="1"/>
      <c r="I74" s="7"/>
    </row>
    <row r="75" spans="2:9" ht="15.75" customHeight="1" thickBot="1">
      <c r="B75" s="94"/>
      <c r="C75" s="95"/>
      <c r="D75" s="96"/>
      <c r="E75" s="97"/>
      <c r="F75" s="2"/>
      <c r="G75" s="257" t="s">
        <v>232</v>
      </c>
      <c r="H75" s="258"/>
      <c r="I75" s="7"/>
    </row>
    <row r="76" spans="2:9" ht="15.75" customHeight="1" thickBot="1">
      <c r="B76" s="94"/>
      <c r="C76" s="95"/>
      <c r="D76" s="96"/>
      <c r="E76" s="97"/>
      <c r="F76" s="2"/>
      <c r="G76" s="255">
        <f>IF(DateOffset=1,WSDate+1,IF(DateOffset=2,WSDate+2,IF(DateOffset=3,WSDate+3,IF(DateOffset=4,WSDate+4,IF(DateOffset=5,WSDate+5,IF(DateOffset=6,WSDate+6,IF(DateOffset=7,WSDate,"N/A")))))))</f>
        <v>39937</v>
      </c>
      <c r="H76" s="256"/>
      <c r="I76" s="7"/>
    </row>
    <row r="77" spans="2:9" ht="15.75" customHeight="1" thickBot="1">
      <c r="B77" s="94"/>
      <c r="C77" s="95"/>
      <c r="D77" s="96"/>
      <c r="E77" s="97"/>
      <c r="F77" s="2"/>
      <c r="G77" s="171"/>
      <c r="H77" s="171"/>
      <c r="I77" s="7"/>
    </row>
    <row r="78" spans="2:9" ht="15.75" customHeight="1" thickBot="1">
      <c r="B78" s="94"/>
      <c r="C78" s="95"/>
      <c r="D78" s="96"/>
      <c r="E78" s="97"/>
      <c r="F78" s="2"/>
      <c r="G78" s="259" t="s">
        <v>233</v>
      </c>
      <c r="H78" s="260"/>
      <c r="I78" s="7"/>
    </row>
    <row r="79" spans="2:9" ht="15.75" customHeight="1" thickBot="1">
      <c r="B79" s="94"/>
      <c r="C79" s="95"/>
      <c r="D79" s="96"/>
      <c r="E79" s="97"/>
      <c r="F79" s="2"/>
      <c r="G79" s="172">
        <v>1</v>
      </c>
      <c r="H79" s="83" t="s">
        <v>131</v>
      </c>
      <c r="I79" s="7"/>
    </row>
    <row r="80" spans="2:9" ht="15.75" customHeight="1" thickBot="1">
      <c r="B80" s="94"/>
      <c r="C80" s="95"/>
      <c r="D80" s="96"/>
      <c r="E80" s="97"/>
      <c r="F80" s="2"/>
      <c r="G80" s="172">
        <v>2</v>
      </c>
      <c r="H80" s="83" t="s">
        <v>125</v>
      </c>
      <c r="I80" s="7"/>
    </row>
    <row r="81" spans="2:9" ht="15.75" customHeight="1" thickBot="1">
      <c r="B81" s="94"/>
      <c r="C81" s="95"/>
      <c r="D81" s="96"/>
      <c r="E81" s="97"/>
      <c r="F81" s="2"/>
      <c r="G81" s="172">
        <v>3</v>
      </c>
      <c r="H81" s="83" t="s">
        <v>126</v>
      </c>
      <c r="I81" s="7"/>
    </row>
    <row r="82" spans="2:9" ht="15.75" customHeight="1" thickBot="1">
      <c r="B82" s="94"/>
      <c r="C82" s="95"/>
      <c r="D82" s="96"/>
      <c r="E82" s="97"/>
      <c r="F82" s="2"/>
      <c r="G82" s="172">
        <v>4</v>
      </c>
      <c r="H82" s="83" t="s">
        <v>127</v>
      </c>
      <c r="I82" s="7"/>
    </row>
    <row r="83" spans="2:9" ht="15.75" customHeight="1" thickBot="1">
      <c r="B83" s="94"/>
      <c r="C83" s="95"/>
      <c r="D83" s="96"/>
      <c r="E83" s="97"/>
      <c r="F83" s="2"/>
      <c r="G83" s="172">
        <v>5</v>
      </c>
      <c r="H83" s="83" t="s">
        <v>128</v>
      </c>
      <c r="I83" s="7"/>
    </row>
    <row r="84" spans="2:9" ht="15.75" customHeight="1" thickBot="1">
      <c r="B84" s="94"/>
      <c r="C84" s="95"/>
      <c r="D84" s="96"/>
      <c r="E84" s="97"/>
      <c r="F84" s="2"/>
      <c r="G84" s="172">
        <v>6</v>
      </c>
      <c r="H84" s="83" t="s">
        <v>129</v>
      </c>
      <c r="I84" s="7"/>
    </row>
    <row r="85" spans="2:9" ht="15.75" customHeight="1" thickBot="1">
      <c r="B85" s="94"/>
      <c r="C85" s="95"/>
      <c r="D85" s="96"/>
      <c r="E85" s="97"/>
      <c r="F85" s="2"/>
      <c r="G85" s="172">
        <v>7</v>
      </c>
      <c r="H85" s="83" t="s">
        <v>130</v>
      </c>
      <c r="I85" s="7"/>
    </row>
    <row r="86" spans="2:9" ht="15.75" customHeight="1" thickBot="1">
      <c r="B86" s="94"/>
      <c r="C86" s="95"/>
      <c r="D86" s="96"/>
      <c r="E86" s="97"/>
      <c r="F86" s="2"/>
      <c r="G86" s="173"/>
      <c r="H86" s="173"/>
      <c r="I86" s="7"/>
    </row>
    <row r="87" spans="2:9" ht="15.75" customHeight="1" thickBot="1">
      <c r="B87" s="94"/>
      <c r="C87" s="95"/>
      <c r="D87" s="96"/>
      <c r="E87" s="97"/>
      <c r="F87" s="2"/>
      <c r="G87" s="174"/>
      <c r="H87" s="175" t="s">
        <v>234</v>
      </c>
      <c r="I87" s="7"/>
    </row>
    <row r="88" spans="2:9" ht="15.75" customHeight="1" thickBot="1">
      <c r="B88" s="101"/>
      <c r="C88" s="98"/>
      <c r="D88" s="99"/>
      <c r="E88" s="100"/>
      <c r="F88" s="2"/>
      <c r="G88" s="82"/>
      <c r="H88" s="80">
        <v>2</v>
      </c>
      <c r="I88" s="7"/>
    </row>
    <row r="89" spans="2:9" ht="10.5" customHeight="1" thickBot="1">
      <c r="B89" s="246"/>
      <c r="C89" s="247"/>
      <c r="D89" s="247"/>
      <c r="E89" s="2"/>
      <c r="F89" s="2"/>
      <c r="G89" s="2"/>
      <c r="H89" s="2"/>
      <c r="I89" s="7"/>
    </row>
    <row r="90" spans="2:9" ht="15" customHeight="1" thickBot="1">
      <c r="B90" s="8"/>
      <c r="C90" s="2"/>
      <c r="D90" s="2"/>
      <c r="E90" s="2"/>
      <c r="F90" s="2"/>
      <c r="G90" s="84" t="s">
        <v>0</v>
      </c>
      <c r="H90" s="86" t="s">
        <v>1</v>
      </c>
      <c r="I90" s="7"/>
    </row>
    <row r="91" spans="2:9" ht="21.75" customHeight="1" thickBot="1">
      <c r="B91" s="8"/>
      <c r="C91" s="2"/>
      <c r="D91" s="2"/>
      <c r="E91" s="2"/>
      <c r="F91" s="2"/>
      <c r="G91" s="107">
        <v>39935</v>
      </c>
      <c r="H91" s="85" t="s">
        <v>133</v>
      </c>
      <c r="I91" s="7"/>
    </row>
    <row r="92" spans="2:9" ht="7.5" customHeight="1" thickBot="1">
      <c r="B92" s="9"/>
      <c r="C92" s="4"/>
      <c r="D92" s="4"/>
      <c r="E92" s="4"/>
      <c r="F92" s="4"/>
      <c r="G92" s="4"/>
      <c r="H92" s="4"/>
      <c r="I92" s="10"/>
    </row>
    <row r="95" spans="2:9">
      <c r="B95" s="176" t="s">
        <v>21</v>
      </c>
    </row>
    <row r="96" spans="2:9">
      <c r="B96" s="177">
        <v>1.0416666666666666E-2</v>
      </c>
      <c r="C96" s="13" t="s">
        <v>27</v>
      </c>
    </row>
    <row r="97" spans="2:3">
      <c r="B97" s="177">
        <v>2.0833333333333332E-2</v>
      </c>
      <c r="C97" s="13" t="s">
        <v>28</v>
      </c>
    </row>
    <row r="98" spans="2:3">
      <c r="B98" s="177">
        <v>3.125E-2</v>
      </c>
      <c r="C98" s="13" t="s">
        <v>29</v>
      </c>
    </row>
    <row r="99" spans="2:3">
      <c r="B99" s="177">
        <v>4.1666666666666699E-2</v>
      </c>
      <c r="C99" s="13" t="s">
        <v>30</v>
      </c>
    </row>
    <row r="100" spans="2:3">
      <c r="B100" s="177">
        <v>5.2083333333333398E-2</v>
      </c>
      <c r="C100" s="13" t="s">
        <v>54</v>
      </c>
    </row>
    <row r="101" spans="2:3">
      <c r="B101" s="177">
        <v>6.25E-2</v>
      </c>
      <c r="C101" s="13" t="s">
        <v>55</v>
      </c>
    </row>
    <row r="102" spans="2:3">
      <c r="B102" s="177">
        <v>7.2916666666666699E-2</v>
      </c>
      <c r="C102" s="13" t="s">
        <v>56</v>
      </c>
    </row>
    <row r="103" spans="2:3">
      <c r="B103" s="177">
        <v>8.3333333333333398E-2</v>
      </c>
      <c r="C103" s="13" t="s">
        <v>31</v>
      </c>
    </row>
    <row r="104" spans="2:3">
      <c r="B104" s="177">
        <v>9.375E-2</v>
      </c>
      <c r="C104" s="13" t="s">
        <v>57</v>
      </c>
    </row>
    <row r="105" spans="2:3">
      <c r="B105" s="177">
        <v>0.104166666666667</v>
      </c>
      <c r="C105" s="13" t="s">
        <v>79</v>
      </c>
    </row>
    <row r="106" spans="2:3">
      <c r="B106" s="177">
        <v>0.11458333333333399</v>
      </c>
      <c r="C106" s="13" t="s">
        <v>80</v>
      </c>
    </row>
    <row r="107" spans="2:3">
      <c r="B107" s="177">
        <v>0.125</v>
      </c>
      <c r="C107" s="13" t="s">
        <v>32</v>
      </c>
    </row>
    <row r="108" spans="2:3">
      <c r="B108" s="177">
        <v>0.13541666666666699</v>
      </c>
      <c r="C108" s="13" t="s">
        <v>58</v>
      </c>
    </row>
    <row r="109" spans="2:3">
      <c r="B109" s="177">
        <v>0.14583333333333401</v>
      </c>
      <c r="C109" s="13" t="s">
        <v>81</v>
      </c>
    </row>
    <row r="110" spans="2:3">
      <c r="B110" s="177">
        <v>0.15625</v>
      </c>
      <c r="C110" s="13" t="s">
        <v>82</v>
      </c>
    </row>
    <row r="111" spans="2:3">
      <c r="B111" s="177">
        <v>0.16666666666666699</v>
      </c>
      <c r="C111" s="13" t="s">
        <v>33</v>
      </c>
    </row>
    <row r="112" spans="2:3">
      <c r="B112" s="177">
        <v>0.17708333333333401</v>
      </c>
      <c r="C112" s="13" t="s">
        <v>59</v>
      </c>
    </row>
    <row r="113" spans="2:3">
      <c r="B113" s="177">
        <v>0.1875</v>
      </c>
      <c r="C113" s="13" t="s">
        <v>83</v>
      </c>
    </row>
    <row r="114" spans="2:3">
      <c r="B114" s="177">
        <v>0.19791666666666699</v>
      </c>
      <c r="C114" s="13" t="s">
        <v>84</v>
      </c>
    </row>
    <row r="115" spans="2:3">
      <c r="B115" s="177">
        <v>0.20833333333333401</v>
      </c>
      <c r="C115" s="13" t="s">
        <v>34</v>
      </c>
    </row>
    <row r="116" spans="2:3">
      <c r="B116" s="177">
        <v>0.21875</v>
      </c>
      <c r="C116" s="13" t="s">
        <v>60</v>
      </c>
    </row>
    <row r="117" spans="2:3">
      <c r="B117" s="177">
        <v>0.22916666666666699</v>
      </c>
      <c r="C117" s="13" t="s">
        <v>85</v>
      </c>
    </row>
    <row r="118" spans="2:3">
      <c r="B118" s="177">
        <v>0.23958333333333401</v>
      </c>
      <c r="C118" s="13" t="s">
        <v>86</v>
      </c>
    </row>
    <row r="119" spans="2:3">
      <c r="B119" s="177">
        <v>0.25</v>
      </c>
      <c r="C119" s="13" t="s">
        <v>35</v>
      </c>
    </row>
    <row r="120" spans="2:3">
      <c r="B120" s="177">
        <v>0.26041666666666702</v>
      </c>
      <c r="C120" s="13" t="s">
        <v>61</v>
      </c>
    </row>
    <row r="121" spans="2:3">
      <c r="B121" s="177">
        <v>0.27083333333333398</v>
      </c>
      <c r="C121" s="13" t="s">
        <v>87</v>
      </c>
    </row>
    <row r="122" spans="2:3">
      <c r="B122" s="177">
        <v>0.28125</v>
      </c>
      <c r="C122" s="13" t="s">
        <v>88</v>
      </c>
    </row>
    <row r="123" spans="2:3">
      <c r="B123" s="177">
        <v>0.29166666666666702</v>
      </c>
      <c r="C123" s="13" t="s">
        <v>36</v>
      </c>
    </row>
    <row r="124" spans="2:3">
      <c r="B124" s="177">
        <v>0.30208333333333398</v>
      </c>
      <c r="C124" s="13" t="s">
        <v>62</v>
      </c>
    </row>
    <row r="125" spans="2:3">
      <c r="B125" s="177">
        <v>0.3125</v>
      </c>
      <c r="C125" s="13" t="s">
        <v>89</v>
      </c>
    </row>
    <row r="126" spans="2:3">
      <c r="B126" s="177">
        <v>0.32291666666666702</v>
      </c>
      <c r="C126" s="13" t="s">
        <v>90</v>
      </c>
    </row>
    <row r="127" spans="2:3">
      <c r="B127" s="177">
        <v>0.33333333333333398</v>
      </c>
      <c r="C127" s="13" t="s">
        <v>37</v>
      </c>
    </row>
    <row r="128" spans="2:3">
      <c r="B128" s="177">
        <v>0.34375</v>
      </c>
      <c r="C128" s="13" t="s">
        <v>63</v>
      </c>
    </row>
    <row r="129" spans="2:3">
      <c r="B129" s="177">
        <v>0.35416666666666702</v>
      </c>
      <c r="C129" s="13" t="s">
        <v>91</v>
      </c>
    </row>
    <row r="130" spans="2:3">
      <c r="B130" s="177">
        <v>0.36458333333333398</v>
      </c>
      <c r="C130" s="13" t="s">
        <v>92</v>
      </c>
    </row>
    <row r="131" spans="2:3">
      <c r="B131" s="177">
        <v>0.375</v>
      </c>
      <c r="C131" s="13" t="s">
        <v>38</v>
      </c>
    </row>
    <row r="132" spans="2:3">
      <c r="B132" s="177">
        <v>0.38541666666666702</v>
      </c>
      <c r="C132" s="13" t="s">
        <v>64</v>
      </c>
    </row>
    <row r="133" spans="2:3">
      <c r="B133" s="177">
        <v>0.39583333333333398</v>
      </c>
      <c r="C133" s="13" t="s">
        <v>93</v>
      </c>
    </row>
    <row r="134" spans="2:3">
      <c r="B134" s="177">
        <v>0.40625</v>
      </c>
      <c r="C134" s="13" t="s">
        <v>94</v>
      </c>
    </row>
    <row r="135" spans="2:3">
      <c r="B135" s="177">
        <v>0.41666666666666702</v>
      </c>
      <c r="C135" s="13" t="s">
        <v>39</v>
      </c>
    </row>
    <row r="136" spans="2:3">
      <c r="B136" s="177">
        <v>0.42708333333333398</v>
      </c>
      <c r="C136" s="13" t="s">
        <v>65</v>
      </c>
    </row>
    <row r="137" spans="2:3">
      <c r="B137" s="177">
        <v>0.4375</v>
      </c>
      <c r="C137" s="13" t="s">
        <v>95</v>
      </c>
    </row>
    <row r="138" spans="2:3">
      <c r="B138" s="177">
        <v>0.44791666666666702</v>
      </c>
      <c r="C138" s="13" t="s">
        <v>96</v>
      </c>
    </row>
    <row r="139" spans="2:3">
      <c r="B139" s="177">
        <v>0.45833333333333398</v>
      </c>
      <c r="C139" s="13" t="s">
        <v>40</v>
      </c>
    </row>
    <row r="140" spans="2:3">
      <c r="B140" s="177">
        <v>0.46875</v>
      </c>
      <c r="C140" s="13" t="s">
        <v>66</v>
      </c>
    </row>
    <row r="141" spans="2:3">
      <c r="B141" s="177">
        <v>0.47916666666666702</v>
      </c>
      <c r="C141" s="13" t="s">
        <v>97</v>
      </c>
    </row>
    <row r="142" spans="2:3">
      <c r="B142" s="177">
        <v>0.48958333333333398</v>
      </c>
      <c r="C142" s="13" t="s">
        <v>98</v>
      </c>
    </row>
    <row r="143" spans="2:3">
      <c r="B143" s="177">
        <v>0.5</v>
      </c>
      <c r="C143" s="13" t="s">
        <v>41</v>
      </c>
    </row>
    <row r="144" spans="2:3">
      <c r="B144" s="177">
        <v>0.51041666666666696</v>
      </c>
      <c r="C144" s="13" t="s">
        <v>67</v>
      </c>
    </row>
    <row r="145" spans="2:3">
      <c r="B145" s="177">
        <v>0.52083333333333404</v>
      </c>
      <c r="C145" s="13" t="s">
        <v>99</v>
      </c>
    </row>
    <row r="146" spans="2:3">
      <c r="B146" s="177">
        <v>0.53125</v>
      </c>
      <c r="C146" s="13" t="s">
        <v>100</v>
      </c>
    </row>
    <row r="147" spans="2:3">
      <c r="B147" s="177">
        <v>0.54166666666666696</v>
      </c>
      <c r="C147" s="13" t="s">
        <v>42</v>
      </c>
    </row>
    <row r="148" spans="2:3">
      <c r="B148" s="177">
        <v>0.55208333333333404</v>
      </c>
      <c r="C148" s="13" t="s">
        <v>68</v>
      </c>
    </row>
    <row r="149" spans="2:3">
      <c r="B149" s="177">
        <v>0.5625</v>
      </c>
      <c r="C149" s="13" t="s">
        <v>101</v>
      </c>
    </row>
    <row r="150" spans="2:3">
      <c r="B150" s="177">
        <v>0.57291666666666696</v>
      </c>
      <c r="C150" s="13" t="s">
        <v>102</v>
      </c>
    </row>
    <row r="151" spans="2:3">
      <c r="B151" s="177">
        <v>0.58333333333333404</v>
      </c>
      <c r="C151" s="13" t="s">
        <v>43</v>
      </c>
    </row>
    <row r="152" spans="2:3">
      <c r="B152" s="177">
        <v>0.59375</v>
      </c>
      <c r="C152" s="13" t="s">
        <v>69</v>
      </c>
    </row>
    <row r="153" spans="2:3">
      <c r="B153" s="177">
        <v>0.60416666666666696</v>
      </c>
      <c r="C153" s="13" t="s">
        <v>103</v>
      </c>
    </row>
    <row r="154" spans="2:3">
      <c r="B154" s="177">
        <v>0.61458333333333404</v>
      </c>
      <c r="C154" s="13" t="s">
        <v>104</v>
      </c>
    </row>
    <row r="155" spans="2:3">
      <c r="B155" s="177">
        <v>0.625</v>
      </c>
      <c r="C155" s="13" t="s">
        <v>44</v>
      </c>
    </row>
    <row r="156" spans="2:3">
      <c r="B156" s="177">
        <v>0.63541666666666696</v>
      </c>
      <c r="C156" s="13" t="s">
        <v>70</v>
      </c>
    </row>
    <row r="157" spans="2:3">
      <c r="B157" s="177">
        <v>0.64583333333333404</v>
      </c>
      <c r="C157" s="13" t="s">
        <v>105</v>
      </c>
    </row>
    <row r="158" spans="2:3">
      <c r="B158" s="177">
        <v>0.65625</v>
      </c>
      <c r="C158" s="13" t="s">
        <v>106</v>
      </c>
    </row>
    <row r="159" spans="2:3">
      <c r="B159" s="177">
        <v>0.66666666666666696</v>
      </c>
      <c r="C159" s="13" t="s">
        <v>45</v>
      </c>
    </row>
    <row r="160" spans="2:3">
      <c r="B160" s="177">
        <v>0.67708333333333404</v>
      </c>
      <c r="C160" s="13" t="s">
        <v>71</v>
      </c>
    </row>
    <row r="161" spans="2:3">
      <c r="B161" s="177">
        <v>0.6875</v>
      </c>
      <c r="C161" s="13" t="s">
        <v>107</v>
      </c>
    </row>
    <row r="162" spans="2:3">
      <c r="B162" s="177">
        <v>0.69791666666666696</v>
      </c>
      <c r="C162" s="13" t="s">
        <v>108</v>
      </c>
    </row>
    <row r="163" spans="2:3">
      <c r="B163" s="177">
        <v>0.70833333333333404</v>
      </c>
      <c r="C163" s="13" t="s">
        <v>46</v>
      </c>
    </row>
    <row r="164" spans="2:3">
      <c r="B164" s="177">
        <v>0.71875</v>
      </c>
      <c r="C164" s="13" t="s">
        <v>72</v>
      </c>
    </row>
    <row r="165" spans="2:3">
      <c r="B165" s="177">
        <v>0.72916666666666696</v>
      </c>
      <c r="C165" s="13" t="s">
        <v>109</v>
      </c>
    </row>
    <row r="166" spans="2:3">
      <c r="B166" s="177">
        <v>0.73958333333333404</v>
      </c>
      <c r="C166" s="13" t="s">
        <v>110</v>
      </c>
    </row>
    <row r="167" spans="2:3">
      <c r="B167" s="177">
        <v>0.75</v>
      </c>
      <c r="C167" s="13" t="s">
        <v>47</v>
      </c>
    </row>
    <row r="168" spans="2:3">
      <c r="B168" s="177">
        <v>0.76041666666666696</v>
      </c>
      <c r="C168" s="13" t="s">
        <v>73</v>
      </c>
    </row>
    <row r="169" spans="2:3">
      <c r="B169" s="177">
        <v>0.77083333333333404</v>
      </c>
      <c r="C169" s="13" t="s">
        <v>111</v>
      </c>
    </row>
    <row r="170" spans="2:3">
      <c r="B170" s="177">
        <v>0.78125</v>
      </c>
      <c r="C170" s="13" t="s">
        <v>112</v>
      </c>
    </row>
    <row r="171" spans="2:3">
      <c r="B171" s="177">
        <v>0.79166666666666696</v>
      </c>
      <c r="C171" s="13" t="s">
        <v>48</v>
      </c>
    </row>
    <row r="172" spans="2:3">
      <c r="B172" s="177">
        <v>0.80208333333333404</v>
      </c>
      <c r="C172" s="13" t="s">
        <v>74</v>
      </c>
    </row>
    <row r="173" spans="2:3">
      <c r="B173" s="177">
        <v>0.8125</v>
      </c>
      <c r="C173" s="13" t="s">
        <v>113</v>
      </c>
    </row>
    <row r="174" spans="2:3">
      <c r="B174" s="177">
        <v>0.82291666666666696</v>
      </c>
      <c r="C174" s="13" t="s">
        <v>114</v>
      </c>
    </row>
    <row r="175" spans="2:3">
      <c r="B175" s="177">
        <v>0.83333333333333404</v>
      </c>
      <c r="C175" s="13" t="s">
        <v>49</v>
      </c>
    </row>
    <row r="176" spans="2:3">
      <c r="B176" s="177">
        <v>0.84375</v>
      </c>
      <c r="C176" s="13" t="s">
        <v>75</v>
      </c>
    </row>
    <row r="177" spans="2:3">
      <c r="B177" s="177">
        <v>0.85416666666666696</v>
      </c>
      <c r="C177" s="13" t="s">
        <v>115</v>
      </c>
    </row>
    <row r="178" spans="2:3">
      <c r="B178" s="177">
        <v>0.86458333333333404</v>
      </c>
      <c r="C178" s="13" t="s">
        <v>116</v>
      </c>
    </row>
    <row r="179" spans="2:3">
      <c r="B179" s="177">
        <v>0.875</v>
      </c>
      <c r="C179" s="13" t="s">
        <v>50</v>
      </c>
    </row>
    <row r="180" spans="2:3">
      <c r="B180" s="177">
        <v>0.88541666666666696</v>
      </c>
      <c r="C180" s="13" t="s">
        <v>76</v>
      </c>
    </row>
    <row r="181" spans="2:3">
      <c r="B181" s="177">
        <v>0.89583333333333404</v>
      </c>
      <c r="C181" s="13" t="s">
        <v>117</v>
      </c>
    </row>
    <row r="182" spans="2:3">
      <c r="B182" s="177">
        <v>0.90625</v>
      </c>
      <c r="C182" s="13" t="s">
        <v>118</v>
      </c>
    </row>
    <row r="183" spans="2:3">
      <c r="B183" s="177">
        <v>0.91666666666666696</v>
      </c>
      <c r="C183" s="13" t="s">
        <v>51</v>
      </c>
    </row>
    <row r="184" spans="2:3">
      <c r="B184" s="177">
        <v>0.92708333333333404</v>
      </c>
      <c r="C184" s="13" t="s">
        <v>77</v>
      </c>
    </row>
    <row r="185" spans="2:3">
      <c r="B185" s="177">
        <v>0.9375</v>
      </c>
      <c r="C185" s="13" t="s">
        <v>119</v>
      </c>
    </row>
    <row r="186" spans="2:3">
      <c r="B186" s="177">
        <v>0.94791666666666696</v>
      </c>
      <c r="C186" s="13" t="s">
        <v>120</v>
      </c>
    </row>
    <row r="187" spans="2:3">
      <c r="B187" s="177">
        <v>0.95833333333333404</v>
      </c>
      <c r="C187" s="13" t="s">
        <v>52</v>
      </c>
    </row>
    <row r="188" spans="2:3">
      <c r="B188" s="177">
        <v>0.96875</v>
      </c>
      <c r="C188" s="13" t="s">
        <v>78</v>
      </c>
    </row>
    <row r="189" spans="2:3">
      <c r="B189" s="177">
        <v>0.97916666666666696</v>
      </c>
      <c r="C189" s="13" t="s">
        <v>121</v>
      </c>
    </row>
    <row r="190" spans="2:3">
      <c r="B190" s="177">
        <v>0.98958333333333404</v>
      </c>
      <c r="C190" s="13" t="s">
        <v>122</v>
      </c>
    </row>
    <row r="191" spans="2:3">
      <c r="B191" s="177">
        <v>1</v>
      </c>
      <c r="C191" s="13" t="s">
        <v>53</v>
      </c>
    </row>
  </sheetData>
  <sheetProtection insertRows="0" selectLockedCells="1"/>
  <mergeCells count="6">
    <mergeCell ref="B89:D89"/>
    <mergeCell ref="G3:H26"/>
    <mergeCell ref="K29:L30"/>
    <mergeCell ref="G76:H76"/>
    <mergeCell ref="G75:H75"/>
    <mergeCell ref="G78:H78"/>
  </mergeCells>
  <phoneticPr fontId="21" type="noConversion"/>
  <dataValidations xWindow="285" yWindow="312" count="8">
    <dataValidation type="list" allowBlank="1" showInputMessage="1" showErrorMessage="1" promptTitle="WIP Designator" prompt="Mark 'Yes' if this task is a WIP task.  Mark 'No' if it is billed straight to the JN, mark N/A if neither format applies." sqref="D3:D88">
      <formula1>"Yes,No,N/A"</formula1>
    </dataValidation>
    <dataValidation type="decimal" allowBlank="1" showInputMessage="1" showErrorMessage="1" promptTitle="Task Number" prompt="Place the number of the task being performed here from the traveler sheet, if applicable." sqref="E3:E88">
      <formula1>0</formula1>
      <formula2>999</formula2>
    </dataValidation>
    <dataValidation allowBlank="1" showInputMessage="1" showErrorMessage="1" promptTitle="Job Number" prompt="Enter the job numbers which you are working on here.  Enter other pertanent information in the Task Description, WIP and Task fields._x000a_This data appears on the time sheet when selected." sqref="B3:B88"/>
    <dataValidation allowBlank="1" showInputMessage="1" showErrorMessage="1" promptTitle="Week Starting Date" prompt="Enter the date which the work week starts here.  Change the Date Offset figure above to place a particular day first on the tracker sheet." sqref="G91"/>
    <dataValidation allowBlank="1" showInputMessage="1" showErrorMessage="1" promptTitle="Employee Name" prompt="Enter Your name here.  This is the only way to make it appear on the task tracker sheet..." sqref="H91"/>
    <dataValidation allowBlank="1" showInputMessage="1" showErrorMessage="1" promptTitle="Task Description" prompt="Enter any pertinent information about the task to help you remember what was done on the job." sqref="C3:C88"/>
    <dataValidation type="time" allowBlank="1" showInputMessage="1" showErrorMessage="1" sqref="K29:L30">
      <formula1>0</formula1>
      <formula2>0.5</formula2>
    </dataValidation>
    <dataValidation type="list" allowBlank="1" showInputMessage="1" showErrorMessage="1" promptTitle="Day of Week Offset" prompt="This number defines the offset value which causes Monday to appear as the first column of tracking data. Use of an alternate offset figure will start the week with a different day, while keeping the dates corrected." sqref="H88">
      <formula1>"1,2,3,4,5,6,7"</formula1>
    </dataValidation>
  </dataValidations>
  <printOptions horizontalCentered="1"/>
  <pageMargins left="0.4" right="0.4" top="0.5" bottom="0.4" header="0" footer="0"/>
  <pageSetup firstPageNumber="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51"/>
    <pageSetUpPr fitToPage="1"/>
  </sheetPr>
  <dimension ref="A1:I51"/>
  <sheetViews>
    <sheetView zoomScaleNormal="100" workbookViewId="0">
      <pane ySplit="1" topLeftCell="A2" activePane="bottomLeft" state="frozen"/>
      <selection pane="bottomLeft" activeCell="A9" sqref="A9"/>
    </sheetView>
  </sheetViews>
  <sheetFormatPr defaultRowHeight="12.75"/>
  <cols>
    <col min="1" max="1" width="13.42578125" style="78" customWidth="1"/>
    <col min="2" max="2" width="14.140625" style="78" customWidth="1"/>
    <col min="3" max="3" width="14.5703125" style="78" customWidth="1"/>
    <col min="4" max="4" width="17.5703125" style="78" customWidth="1"/>
    <col min="5" max="5" width="15.140625" style="78" customWidth="1"/>
    <col min="6" max="6" width="12.5703125" style="78" customWidth="1"/>
    <col min="7" max="7" width="15" style="78" customWidth="1"/>
    <col min="8" max="8" width="13.85546875" style="78" customWidth="1"/>
    <col min="9" max="9" width="17.7109375" style="78" customWidth="1"/>
    <col min="10" max="16384" width="9.140625" style="78"/>
  </cols>
  <sheetData>
    <row r="1" spans="1:9">
      <c r="A1" s="78" t="s">
        <v>132</v>
      </c>
    </row>
    <row r="2" spans="1:9">
      <c r="A2" s="43"/>
      <c r="B2" s="44" t="s">
        <v>251</v>
      </c>
      <c r="C2" s="45"/>
      <c r="D2" s="45"/>
      <c r="E2" s="45"/>
      <c r="F2" s="45"/>
      <c r="G2" s="45"/>
      <c r="H2" s="46"/>
      <c r="I2" s="79"/>
    </row>
    <row r="3" spans="1:9">
      <c r="A3" s="44" t="s">
        <v>2</v>
      </c>
      <c r="B3" s="43" t="s">
        <v>250</v>
      </c>
      <c r="C3" s="47" t="s">
        <v>252</v>
      </c>
      <c r="D3" s="47" t="s">
        <v>253</v>
      </c>
      <c r="E3" s="47" t="s">
        <v>254</v>
      </c>
      <c r="F3" s="47" t="s">
        <v>255</v>
      </c>
      <c r="G3" s="47" t="s">
        <v>256</v>
      </c>
      <c r="H3" s="48" t="s">
        <v>257</v>
      </c>
      <c r="I3" s="161" t="s">
        <v>258</v>
      </c>
    </row>
    <row r="4" spans="1:9">
      <c r="A4" s="43" t="s">
        <v>5</v>
      </c>
      <c r="B4" s="49">
        <v>1.0000000000000071</v>
      </c>
      <c r="C4" s="50">
        <v>0.50000000000001688</v>
      </c>
      <c r="D4" s="50">
        <v>0.50000000000001688</v>
      </c>
      <c r="E4" s="50">
        <v>0.50000000000001688</v>
      </c>
      <c r="F4" s="50">
        <v>0.50000000000001688</v>
      </c>
      <c r="G4" s="50">
        <v>0.50000000000001688</v>
      </c>
      <c r="H4" s="51">
        <v>0.50000000000001688</v>
      </c>
      <c r="I4" s="162">
        <f t="shared" ref="I4:I51" si="0">SUM(B4,C4,D4,E4,F4,G4,H4)</f>
        <v>4.0000000000001084</v>
      </c>
    </row>
    <row r="5" spans="1:9">
      <c r="A5" s="52" t="s">
        <v>134</v>
      </c>
      <c r="B5" s="53">
        <v>0</v>
      </c>
      <c r="C5" s="54">
        <v>0</v>
      </c>
      <c r="D5" s="54">
        <v>0</v>
      </c>
      <c r="E5" s="54">
        <v>0</v>
      </c>
      <c r="F5" s="54">
        <v>0</v>
      </c>
      <c r="G5" s="54">
        <v>0</v>
      </c>
      <c r="H5" s="55">
        <v>2.7499999999999929</v>
      </c>
      <c r="I5" s="162">
        <f t="shared" si="0"/>
        <v>2.7499999999999929</v>
      </c>
    </row>
    <row r="6" spans="1:9">
      <c r="A6" s="52" t="s">
        <v>135</v>
      </c>
      <c r="B6" s="53">
        <v>5.750000000000016</v>
      </c>
      <c r="C6" s="54">
        <v>0</v>
      </c>
      <c r="D6" s="54">
        <v>3.9999999999999978</v>
      </c>
      <c r="E6" s="54">
        <v>0</v>
      </c>
      <c r="F6" s="54">
        <v>1.7500000000000098</v>
      </c>
      <c r="G6" s="54">
        <v>0</v>
      </c>
      <c r="H6" s="55">
        <v>0</v>
      </c>
      <c r="I6" s="162">
        <f t="shared" si="0"/>
        <v>11.500000000000025</v>
      </c>
    </row>
    <row r="7" spans="1:9">
      <c r="A7" s="52" t="s">
        <v>136</v>
      </c>
      <c r="B7" s="53">
        <v>6.5000000000000169</v>
      </c>
      <c r="C7" s="54">
        <v>0.75</v>
      </c>
      <c r="D7" s="54">
        <v>9.7499999999999751</v>
      </c>
      <c r="E7" s="54">
        <v>2.4999999999999982</v>
      </c>
      <c r="F7" s="54">
        <v>0</v>
      </c>
      <c r="G7" s="54">
        <v>1.2500000000000155</v>
      </c>
      <c r="H7" s="55">
        <v>9.25</v>
      </c>
      <c r="I7" s="162">
        <f t="shared" si="0"/>
        <v>30.000000000000007</v>
      </c>
    </row>
    <row r="8" spans="1:9">
      <c r="A8" s="52" t="s">
        <v>181</v>
      </c>
      <c r="B8" s="53">
        <v>19.250000000000018</v>
      </c>
      <c r="C8" s="54">
        <v>0</v>
      </c>
      <c r="D8" s="54">
        <v>0</v>
      </c>
      <c r="E8" s="54">
        <v>0</v>
      </c>
      <c r="F8" s="54">
        <v>0</v>
      </c>
      <c r="G8" s="54">
        <v>0</v>
      </c>
      <c r="H8" s="55">
        <v>3.4999999999999902</v>
      </c>
      <c r="I8" s="162">
        <f t="shared" si="0"/>
        <v>22.750000000000007</v>
      </c>
    </row>
    <row r="9" spans="1:9">
      <c r="A9" s="52" t="s">
        <v>138</v>
      </c>
      <c r="B9" s="53">
        <v>6.4999999999999902</v>
      </c>
      <c r="C9" s="54">
        <v>0</v>
      </c>
      <c r="D9" s="54">
        <v>4.7500000000000089</v>
      </c>
      <c r="E9" s="54">
        <v>0.75</v>
      </c>
      <c r="F9" s="54">
        <v>2.750000000000016</v>
      </c>
      <c r="G9" s="54">
        <v>4.2499999999999929</v>
      </c>
      <c r="H9" s="55">
        <v>1.2499999999999929</v>
      </c>
      <c r="I9" s="162">
        <f t="shared" si="0"/>
        <v>20.25</v>
      </c>
    </row>
    <row r="10" spans="1:9">
      <c r="A10" s="74" t="s">
        <v>231</v>
      </c>
      <c r="B10" s="75">
        <v>39.00000000000005</v>
      </c>
      <c r="C10" s="76">
        <v>1.2500000000000169</v>
      </c>
      <c r="D10" s="76">
        <v>19</v>
      </c>
      <c r="E10" s="76">
        <v>3.7500000000000151</v>
      </c>
      <c r="F10" s="76">
        <v>5.0000000000000426</v>
      </c>
      <c r="G10" s="76">
        <v>6.0000000000000249</v>
      </c>
      <c r="H10" s="77">
        <v>17.249999999999993</v>
      </c>
      <c r="I10" s="162">
        <f t="shared" si="0"/>
        <v>91.250000000000142</v>
      </c>
    </row>
    <row r="11" spans="1:9">
      <c r="A11"/>
      <c r="B11"/>
      <c r="C11"/>
      <c r="D11"/>
      <c r="E11"/>
      <c r="F11"/>
      <c r="G11"/>
      <c r="H11"/>
      <c r="I11" s="162">
        <f t="shared" si="0"/>
        <v>0</v>
      </c>
    </row>
    <row r="12" spans="1:9">
      <c r="A12"/>
      <c r="B12"/>
      <c r="C12"/>
      <c r="D12"/>
      <c r="E12"/>
      <c r="F12"/>
      <c r="G12"/>
      <c r="I12" s="162">
        <f t="shared" si="0"/>
        <v>0</v>
      </c>
    </row>
    <row r="13" spans="1:9">
      <c r="A13"/>
      <c r="B13"/>
      <c r="C13"/>
      <c r="D13"/>
      <c r="E13"/>
      <c r="F13"/>
      <c r="G13"/>
      <c r="I13" s="162">
        <f t="shared" si="0"/>
        <v>0</v>
      </c>
    </row>
    <row r="14" spans="1:9">
      <c r="A14"/>
      <c r="B14"/>
      <c r="C14"/>
      <c r="D14"/>
      <c r="E14"/>
      <c r="F14"/>
      <c r="G14"/>
      <c r="I14" s="162">
        <f t="shared" si="0"/>
        <v>0</v>
      </c>
    </row>
    <row r="15" spans="1:9">
      <c r="A15"/>
      <c r="B15"/>
      <c r="C15"/>
      <c r="D15"/>
      <c r="E15"/>
      <c r="F15"/>
      <c r="G15"/>
      <c r="I15" s="162">
        <f t="shared" si="0"/>
        <v>0</v>
      </c>
    </row>
    <row r="16" spans="1:9">
      <c r="A16"/>
      <c r="B16"/>
      <c r="C16"/>
      <c r="I16" s="162">
        <f t="shared" si="0"/>
        <v>0</v>
      </c>
    </row>
    <row r="17" spans="1:9">
      <c r="A17"/>
      <c r="B17"/>
      <c r="C17"/>
      <c r="I17" s="162">
        <f t="shared" si="0"/>
        <v>0</v>
      </c>
    </row>
    <row r="18" spans="1:9">
      <c r="A18"/>
      <c r="B18"/>
      <c r="C18"/>
      <c r="I18" s="162">
        <f t="shared" si="0"/>
        <v>0</v>
      </c>
    </row>
    <row r="19" spans="1:9">
      <c r="I19" s="162">
        <f t="shared" si="0"/>
        <v>0</v>
      </c>
    </row>
    <row r="20" spans="1:9">
      <c r="I20" s="162">
        <f t="shared" si="0"/>
        <v>0</v>
      </c>
    </row>
    <row r="21" spans="1:9">
      <c r="I21" s="162">
        <f t="shared" si="0"/>
        <v>0</v>
      </c>
    </row>
    <row r="22" spans="1:9">
      <c r="I22" s="162">
        <f t="shared" si="0"/>
        <v>0</v>
      </c>
    </row>
    <row r="23" spans="1:9">
      <c r="I23" s="162">
        <f t="shared" si="0"/>
        <v>0</v>
      </c>
    </row>
    <row r="24" spans="1:9">
      <c r="I24" s="162">
        <f t="shared" si="0"/>
        <v>0</v>
      </c>
    </row>
    <row r="25" spans="1:9">
      <c r="I25" s="162">
        <f t="shared" si="0"/>
        <v>0</v>
      </c>
    </row>
    <row r="26" spans="1:9">
      <c r="I26" s="162">
        <f t="shared" si="0"/>
        <v>0</v>
      </c>
    </row>
    <row r="27" spans="1:9">
      <c r="I27" s="162">
        <f t="shared" si="0"/>
        <v>0</v>
      </c>
    </row>
    <row r="28" spans="1:9">
      <c r="I28" s="162">
        <f t="shared" si="0"/>
        <v>0</v>
      </c>
    </row>
    <row r="29" spans="1:9">
      <c r="I29" s="162">
        <f t="shared" si="0"/>
        <v>0</v>
      </c>
    </row>
    <row r="30" spans="1:9">
      <c r="I30" s="162">
        <f t="shared" si="0"/>
        <v>0</v>
      </c>
    </row>
    <row r="31" spans="1:9">
      <c r="I31" s="162">
        <f t="shared" si="0"/>
        <v>0</v>
      </c>
    </row>
    <row r="32" spans="1:9">
      <c r="I32" s="162">
        <f t="shared" si="0"/>
        <v>0</v>
      </c>
    </row>
    <row r="33" spans="9:9">
      <c r="I33" s="162">
        <f t="shared" si="0"/>
        <v>0</v>
      </c>
    </row>
    <row r="34" spans="9:9">
      <c r="I34" s="162">
        <f t="shared" si="0"/>
        <v>0</v>
      </c>
    </row>
    <row r="35" spans="9:9">
      <c r="I35" s="162">
        <f t="shared" si="0"/>
        <v>0</v>
      </c>
    </row>
    <row r="36" spans="9:9">
      <c r="I36" s="162">
        <f t="shared" si="0"/>
        <v>0</v>
      </c>
    </row>
    <row r="37" spans="9:9">
      <c r="I37" s="162">
        <f t="shared" si="0"/>
        <v>0</v>
      </c>
    </row>
    <row r="38" spans="9:9">
      <c r="I38" s="162">
        <f t="shared" si="0"/>
        <v>0</v>
      </c>
    </row>
    <row r="39" spans="9:9">
      <c r="I39" s="162">
        <f t="shared" si="0"/>
        <v>0</v>
      </c>
    </row>
    <row r="40" spans="9:9">
      <c r="I40" s="162">
        <f t="shared" si="0"/>
        <v>0</v>
      </c>
    </row>
    <row r="41" spans="9:9">
      <c r="I41" s="162">
        <f t="shared" si="0"/>
        <v>0</v>
      </c>
    </row>
    <row r="42" spans="9:9">
      <c r="I42" s="162">
        <f t="shared" si="0"/>
        <v>0</v>
      </c>
    </row>
    <row r="43" spans="9:9">
      <c r="I43" s="162">
        <f t="shared" si="0"/>
        <v>0</v>
      </c>
    </row>
    <row r="44" spans="9:9">
      <c r="I44" s="162">
        <f t="shared" si="0"/>
        <v>0</v>
      </c>
    </row>
    <row r="45" spans="9:9">
      <c r="I45" s="162">
        <f t="shared" si="0"/>
        <v>0</v>
      </c>
    </row>
    <row r="46" spans="9:9">
      <c r="I46" s="162">
        <f t="shared" si="0"/>
        <v>0</v>
      </c>
    </row>
    <row r="47" spans="9:9">
      <c r="I47" s="162">
        <f t="shared" si="0"/>
        <v>0</v>
      </c>
    </row>
    <row r="48" spans="9:9">
      <c r="I48" s="162">
        <f t="shared" si="0"/>
        <v>0</v>
      </c>
    </row>
    <row r="49" spans="9:9">
      <c r="I49" s="162">
        <f t="shared" si="0"/>
        <v>0</v>
      </c>
    </row>
    <row r="50" spans="9:9">
      <c r="I50" s="162">
        <f t="shared" si="0"/>
        <v>0</v>
      </c>
    </row>
    <row r="51" spans="9:9">
      <c r="I51" s="162">
        <f t="shared" si="0"/>
        <v>0</v>
      </c>
    </row>
  </sheetData>
  <sheetProtection formatCells="0" formatColumns="0" formatRows="0" insertColumns="0" insertRows="0" deleteColumns="0" deleteRows="0" sort="0" autoFilter="0" pivotTables="0"/>
  <phoneticPr fontId="21" type="noConversion"/>
  <printOptions horizontalCentered="1"/>
  <pageMargins left="0.4" right="0.4" top="0.5" bottom="0.4" header="0" footer="0"/>
  <pageSetup scale="74" firstPageNumber="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Task Tracker</vt:lpstr>
      <vt:lpstr>Jobs</vt:lpstr>
      <vt:lpstr>Tally</vt:lpstr>
      <vt:lpstr>DateOffset</vt:lpstr>
      <vt:lpstr>EmpName</vt:lpstr>
      <vt:lpstr>Hours</vt:lpstr>
      <vt:lpstr>JobNumList</vt:lpstr>
      <vt:lpstr>Jobs!Print_Area</vt:lpstr>
      <vt:lpstr>Tally!Print_Area</vt:lpstr>
      <vt:lpstr>'Task Tracker'!Print_Area</vt:lpstr>
      <vt:lpstr>WSDate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2011-08-04T03:27:26Z</dcterms:created>
  <dcterms:modified xsi:type="dcterms:W3CDTF">2011-08-04T03:27:39Z</dcterms:modified>
  <cp:category/>
  <cp:contentStatus/>
  <cp:version/>
</cp:coreProperties>
</file>